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192.168.1.252\finanzas\1. FINANZAS\EVALUACIONES CONVOCATORIAS\PROCESO DE VIGILANCIA\"/>
    </mc:Choice>
  </mc:AlternateContent>
  <xr:revisionPtr revIDLastSave="0" documentId="13_ncr:1_{2BA0C0FC-F9E5-4A10-A712-5EE894DB648A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Parámetros" sheetId="4" r:id="rId1"/>
    <sheet name="Integrantes" sheetId="3" r:id="rId2"/>
    <sheet name="Evaluación" sheetId="2" r:id="rId3"/>
    <sheet name="Instructivo" sheetId="5" r:id="rId4"/>
    <sheet name="Resumen" sheetId="1" r:id="rId5"/>
    <sheet name="Carátula Financiera" sheetId="6" r:id="rId6"/>
  </sheets>
  <definedNames>
    <definedName name="_xlnm.Print_Area" localSheetId="5">'Carátula Financiera'!$A$1:$AJ$130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" i="3" l="1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8" i="3"/>
  <c r="U5" i="3"/>
  <c r="T5" i="3"/>
  <c r="S5" i="3"/>
  <c r="R5" i="3"/>
  <c r="Q5" i="3"/>
  <c r="P5" i="3"/>
  <c r="O5" i="3"/>
  <c r="N5" i="3"/>
  <c r="U6" i="3"/>
  <c r="T6" i="3"/>
  <c r="S6" i="3"/>
  <c r="R6" i="3"/>
  <c r="Q6" i="3"/>
  <c r="P6" i="3"/>
  <c r="O6" i="3"/>
  <c r="N6" i="3"/>
  <c r="F129" i="6"/>
  <c r="N129" i="6" l="1"/>
  <c r="G126" i="6"/>
  <c r="G125" i="6"/>
  <c r="L11" i="6"/>
  <c r="AO4" i="6"/>
  <c r="A4" i="6"/>
  <c r="AB1" i="6"/>
  <c r="D13" i="4"/>
  <c r="B6" i="4"/>
  <c r="V204" i="3"/>
  <c r="U204" i="3"/>
  <c r="T204" i="3"/>
  <c r="S204" i="3"/>
  <c r="R204" i="3"/>
  <c r="Q204" i="3"/>
  <c r="P204" i="3"/>
  <c r="O204" i="3"/>
  <c r="N204" i="3"/>
  <c r="V203" i="3"/>
  <c r="U203" i="3"/>
  <c r="T203" i="3"/>
  <c r="S203" i="3"/>
  <c r="R203" i="3"/>
  <c r="Q203" i="3"/>
  <c r="P203" i="3"/>
  <c r="O203" i="3"/>
  <c r="N203" i="3"/>
  <c r="V202" i="3"/>
  <c r="U202" i="3"/>
  <c r="T202" i="3"/>
  <c r="S202" i="3"/>
  <c r="R202" i="3"/>
  <c r="Q202" i="3"/>
  <c r="P202" i="3"/>
  <c r="O202" i="3"/>
  <c r="N202" i="3"/>
  <c r="V201" i="3"/>
  <c r="U201" i="3"/>
  <c r="T201" i="3"/>
  <c r="S201" i="3"/>
  <c r="R201" i="3"/>
  <c r="Q201" i="3"/>
  <c r="P201" i="3"/>
  <c r="O201" i="3"/>
  <c r="N201" i="3"/>
  <c r="V200" i="3"/>
  <c r="U200" i="3"/>
  <c r="T200" i="3"/>
  <c r="S200" i="3"/>
  <c r="R200" i="3"/>
  <c r="Q200" i="3"/>
  <c r="P200" i="3"/>
  <c r="O200" i="3"/>
  <c r="N200" i="3"/>
  <c r="V199" i="3"/>
  <c r="U199" i="3"/>
  <c r="T199" i="3"/>
  <c r="S199" i="3"/>
  <c r="R199" i="3"/>
  <c r="Q199" i="3"/>
  <c r="P199" i="3"/>
  <c r="O199" i="3"/>
  <c r="N199" i="3"/>
  <c r="V198" i="3"/>
  <c r="U198" i="3"/>
  <c r="T198" i="3"/>
  <c r="S198" i="3"/>
  <c r="R198" i="3"/>
  <c r="Q198" i="3"/>
  <c r="P198" i="3"/>
  <c r="O198" i="3"/>
  <c r="N198" i="3"/>
  <c r="V197" i="3"/>
  <c r="U197" i="3"/>
  <c r="T197" i="3"/>
  <c r="S197" i="3"/>
  <c r="R197" i="3"/>
  <c r="Q197" i="3"/>
  <c r="P197" i="3"/>
  <c r="O197" i="3"/>
  <c r="N197" i="3"/>
  <c r="V196" i="3"/>
  <c r="U196" i="3"/>
  <c r="T196" i="3"/>
  <c r="S196" i="3"/>
  <c r="R196" i="3"/>
  <c r="Q196" i="3"/>
  <c r="P196" i="3"/>
  <c r="O196" i="3"/>
  <c r="N196" i="3"/>
  <c r="V195" i="3"/>
  <c r="U195" i="3"/>
  <c r="T195" i="3"/>
  <c r="S195" i="3"/>
  <c r="R195" i="3"/>
  <c r="Q195" i="3"/>
  <c r="P195" i="3"/>
  <c r="O195" i="3"/>
  <c r="N195" i="3"/>
  <c r="V194" i="3"/>
  <c r="U194" i="3"/>
  <c r="T194" i="3"/>
  <c r="S194" i="3"/>
  <c r="R194" i="3"/>
  <c r="Q194" i="3"/>
  <c r="P194" i="3"/>
  <c r="O194" i="3"/>
  <c r="N194" i="3"/>
  <c r="V193" i="3"/>
  <c r="U193" i="3"/>
  <c r="T193" i="3"/>
  <c r="S193" i="3"/>
  <c r="R193" i="3"/>
  <c r="Q193" i="3"/>
  <c r="P193" i="3"/>
  <c r="O193" i="3"/>
  <c r="N193" i="3"/>
  <c r="V192" i="3"/>
  <c r="U192" i="3"/>
  <c r="T192" i="3"/>
  <c r="S192" i="3"/>
  <c r="R192" i="3"/>
  <c r="Q192" i="3"/>
  <c r="P192" i="3"/>
  <c r="O192" i="3"/>
  <c r="N192" i="3"/>
  <c r="V191" i="3"/>
  <c r="U191" i="3"/>
  <c r="T191" i="3"/>
  <c r="S191" i="3"/>
  <c r="R191" i="3"/>
  <c r="Q191" i="3"/>
  <c r="P191" i="3"/>
  <c r="O191" i="3"/>
  <c r="N191" i="3"/>
  <c r="V190" i="3"/>
  <c r="U190" i="3"/>
  <c r="T190" i="3"/>
  <c r="S190" i="3"/>
  <c r="R190" i="3"/>
  <c r="Q190" i="3"/>
  <c r="P190" i="3"/>
  <c r="O190" i="3"/>
  <c r="N190" i="3"/>
  <c r="V189" i="3"/>
  <c r="U189" i="3"/>
  <c r="T189" i="3"/>
  <c r="S189" i="3"/>
  <c r="R189" i="3"/>
  <c r="Q189" i="3"/>
  <c r="P189" i="3"/>
  <c r="O189" i="3"/>
  <c r="N189" i="3"/>
  <c r="V188" i="3"/>
  <c r="U188" i="3"/>
  <c r="T188" i="3"/>
  <c r="S188" i="3"/>
  <c r="R188" i="3"/>
  <c r="Q188" i="3"/>
  <c r="P188" i="3"/>
  <c r="O188" i="3"/>
  <c r="N188" i="3"/>
  <c r="V187" i="3"/>
  <c r="U187" i="3"/>
  <c r="T187" i="3"/>
  <c r="S187" i="3"/>
  <c r="R187" i="3"/>
  <c r="Q187" i="3"/>
  <c r="P187" i="3"/>
  <c r="O187" i="3"/>
  <c r="N187" i="3"/>
  <c r="V186" i="3"/>
  <c r="U186" i="3"/>
  <c r="T186" i="3"/>
  <c r="S186" i="3"/>
  <c r="R186" i="3"/>
  <c r="Q186" i="3"/>
  <c r="P186" i="3"/>
  <c r="O186" i="3"/>
  <c r="N186" i="3"/>
  <c r="V185" i="3"/>
  <c r="U185" i="3"/>
  <c r="T185" i="3"/>
  <c r="S185" i="3"/>
  <c r="R185" i="3"/>
  <c r="Q185" i="3"/>
  <c r="P185" i="3"/>
  <c r="O185" i="3"/>
  <c r="N185" i="3"/>
  <c r="V184" i="3"/>
  <c r="U184" i="3"/>
  <c r="T184" i="3"/>
  <c r="S184" i="3"/>
  <c r="R184" i="3"/>
  <c r="Q184" i="3"/>
  <c r="P184" i="3"/>
  <c r="O184" i="3"/>
  <c r="N184" i="3"/>
  <c r="V183" i="3"/>
  <c r="U183" i="3"/>
  <c r="T183" i="3"/>
  <c r="S183" i="3"/>
  <c r="R183" i="3"/>
  <c r="Q183" i="3"/>
  <c r="P183" i="3"/>
  <c r="O183" i="3"/>
  <c r="N183" i="3"/>
  <c r="V182" i="3"/>
  <c r="U182" i="3"/>
  <c r="T182" i="3"/>
  <c r="S182" i="3"/>
  <c r="R182" i="3"/>
  <c r="Q182" i="3"/>
  <c r="P182" i="3"/>
  <c r="O182" i="3"/>
  <c r="N182" i="3"/>
  <c r="V181" i="3"/>
  <c r="U181" i="3"/>
  <c r="T181" i="3"/>
  <c r="S181" i="3"/>
  <c r="R181" i="3"/>
  <c r="Q181" i="3"/>
  <c r="P181" i="3"/>
  <c r="O181" i="3"/>
  <c r="N181" i="3"/>
  <c r="V180" i="3"/>
  <c r="U180" i="3"/>
  <c r="T180" i="3"/>
  <c r="S180" i="3"/>
  <c r="R180" i="3"/>
  <c r="Q180" i="3"/>
  <c r="P180" i="3"/>
  <c r="O180" i="3"/>
  <c r="N180" i="3"/>
  <c r="V179" i="3"/>
  <c r="U179" i="3"/>
  <c r="T179" i="3"/>
  <c r="S179" i="3"/>
  <c r="R179" i="3"/>
  <c r="Q179" i="3"/>
  <c r="P179" i="3"/>
  <c r="O179" i="3"/>
  <c r="N179" i="3"/>
  <c r="V178" i="3"/>
  <c r="U178" i="3"/>
  <c r="T178" i="3"/>
  <c r="S178" i="3"/>
  <c r="R178" i="3"/>
  <c r="Q178" i="3"/>
  <c r="P178" i="3"/>
  <c r="O178" i="3"/>
  <c r="N178" i="3"/>
  <c r="V177" i="3"/>
  <c r="U177" i="3"/>
  <c r="T177" i="3"/>
  <c r="S177" i="3"/>
  <c r="R177" i="3"/>
  <c r="Q177" i="3"/>
  <c r="P177" i="3"/>
  <c r="O177" i="3"/>
  <c r="N177" i="3"/>
  <c r="V176" i="3"/>
  <c r="U176" i="3"/>
  <c r="T176" i="3"/>
  <c r="S176" i="3"/>
  <c r="R176" i="3"/>
  <c r="Q176" i="3"/>
  <c r="P176" i="3"/>
  <c r="O176" i="3"/>
  <c r="N176" i="3"/>
  <c r="V175" i="3"/>
  <c r="U175" i="3"/>
  <c r="T175" i="3"/>
  <c r="S175" i="3"/>
  <c r="R175" i="3"/>
  <c r="Q175" i="3"/>
  <c r="P175" i="3"/>
  <c r="O175" i="3"/>
  <c r="N175" i="3"/>
  <c r="V174" i="3"/>
  <c r="U174" i="3"/>
  <c r="T174" i="3"/>
  <c r="S174" i="3"/>
  <c r="R174" i="3"/>
  <c r="Q174" i="3"/>
  <c r="P174" i="3"/>
  <c r="O174" i="3"/>
  <c r="N174" i="3"/>
  <c r="V173" i="3"/>
  <c r="U173" i="3"/>
  <c r="T173" i="3"/>
  <c r="S173" i="3"/>
  <c r="R173" i="3"/>
  <c r="Q173" i="3"/>
  <c r="P173" i="3"/>
  <c r="O173" i="3"/>
  <c r="N173" i="3"/>
  <c r="V172" i="3"/>
  <c r="U172" i="3"/>
  <c r="T172" i="3"/>
  <c r="S172" i="3"/>
  <c r="R172" i="3"/>
  <c r="Q172" i="3"/>
  <c r="P172" i="3"/>
  <c r="O172" i="3"/>
  <c r="N172" i="3"/>
  <c r="V171" i="3"/>
  <c r="U171" i="3"/>
  <c r="T171" i="3"/>
  <c r="S171" i="3"/>
  <c r="R171" i="3"/>
  <c r="Q171" i="3"/>
  <c r="P171" i="3"/>
  <c r="O171" i="3"/>
  <c r="N171" i="3"/>
  <c r="V170" i="3"/>
  <c r="U170" i="3"/>
  <c r="T170" i="3"/>
  <c r="S170" i="3"/>
  <c r="R170" i="3"/>
  <c r="Q170" i="3"/>
  <c r="P170" i="3"/>
  <c r="O170" i="3"/>
  <c r="N170" i="3"/>
  <c r="V169" i="3"/>
  <c r="U169" i="3"/>
  <c r="T169" i="3"/>
  <c r="S169" i="3"/>
  <c r="R169" i="3"/>
  <c r="Q169" i="3"/>
  <c r="P169" i="3"/>
  <c r="O169" i="3"/>
  <c r="N169" i="3"/>
  <c r="V168" i="3"/>
  <c r="U168" i="3"/>
  <c r="T168" i="3"/>
  <c r="S168" i="3"/>
  <c r="R168" i="3"/>
  <c r="Q168" i="3"/>
  <c r="P168" i="3"/>
  <c r="O168" i="3"/>
  <c r="N168" i="3"/>
  <c r="V167" i="3"/>
  <c r="U167" i="3"/>
  <c r="T167" i="3"/>
  <c r="S167" i="3"/>
  <c r="R167" i="3"/>
  <c r="Q167" i="3"/>
  <c r="P167" i="3"/>
  <c r="O167" i="3"/>
  <c r="N167" i="3"/>
  <c r="V166" i="3"/>
  <c r="U166" i="3"/>
  <c r="T166" i="3"/>
  <c r="S166" i="3"/>
  <c r="R166" i="3"/>
  <c r="Q166" i="3"/>
  <c r="P166" i="3"/>
  <c r="O166" i="3"/>
  <c r="N166" i="3"/>
  <c r="V165" i="3"/>
  <c r="U165" i="3"/>
  <c r="T165" i="3"/>
  <c r="S165" i="3"/>
  <c r="R165" i="3"/>
  <c r="Q165" i="3"/>
  <c r="P165" i="3"/>
  <c r="O165" i="3"/>
  <c r="N165" i="3"/>
  <c r="V164" i="3"/>
  <c r="U164" i="3"/>
  <c r="T164" i="3"/>
  <c r="S164" i="3"/>
  <c r="R164" i="3"/>
  <c r="Q164" i="3"/>
  <c r="P164" i="3"/>
  <c r="O164" i="3"/>
  <c r="N164" i="3"/>
  <c r="V163" i="3"/>
  <c r="U163" i="3"/>
  <c r="T163" i="3"/>
  <c r="S163" i="3"/>
  <c r="R163" i="3"/>
  <c r="Q163" i="3"/>
  <c r="P163" i="3"/>
  <c r="O163" i="3"/>
  <c r="N163" i="3"/>
  <c r="V162" i="3"/>
  <c r="U162" i="3"/>
  <c r="T162" i="3"/>
  <c r="S162" i="3"/>
  <c r="R162" i="3"/>
  <c r="Q162" i="3"/>
  <c r="P162" i="3"/>
  <c r="O162" i="3"/>
  <c r="N162" i="3"/>
  <c r="V161" i="3"/>
  <c r="U161" i="3"/>
  <c r="T161" i="3"/>
  <c r="S161" i="3"/>
  <c r="R161" i="3"/>
  <c r="Q161" i="3"/>
  <c r="P161" i="3"/>
  <c r="O161" i="3"/>
  <c r="N161" i="3"/>
  <c r="V160" i="3"/>
  <c r="U160" i="3"/>
  <c r="T160" i="3"/>
  <c r="S160" i="3"/>
  <c r="R160" i="3"/>
  <c r="Q160" i="3"/>
  <c r="P160" i="3"/>
  <c r="O160" i="3"/>
  <c r="N160" i="3"/>
  <c r="V159" i="3"/>
  <c r="U159" i="3"/>
  <c r="T159" i="3"/>
  <c r="S159" i="3"/>
  <c r="R159" i="3"/>
  <c r="Q159" i="3"/>
  <c r="P159" i="3"/>
  <c r="O159" i="3"/>
  <c r="N159" i="3"/>
  <c r="V158" i="3"/>
  <c r="U158" i="3"/>
  <c r="T158" i="3"/>
  <c r="S158" i="3"/>
  <c r="R158" i="3"/>
  <c r="Q158" i="3"/>
  <c r="P158" i="3"/>
  <c r="O158" i="3"/>
  <c r="N158" i="3"/>
  <c r="V157" i="3"/>
  <c r="U157" i="3"/>
  <c r="T157" i="3"/>
  <c r="S157" i="3"/>
  <c r="R157" i="3"/>
  <c r="Q157" i="3"/>
  <c r="P157" i="3"/>
  <c r="O157" i="3"/>
  <c r="N157" i="3"/>
  <c r="V156" i="3"/>
  <c r="U156" i="3"/>
  <c r="T156" i="3"/>
  <c r="S156" i="3"/>
  <c r="R156" i="3"/>
  <c r="Q156" i="3"/>
  <c r="P156" i="3"/>
  <c r="O156" i="3"/>
  <c r="N156" i="3"/>
  <c r="V155" i="3"/>
  <c r="U155" i="3"/>
  <c r="T155" i="3"/>
  <c r="S155" i="3"/>
  <c r="R155" i="3"/>
  <c r="Q155" i="3"/>
  <c r="P155" i="3"/>
  <c r="O155" i="3"/>
  <c r="N155" i="3"/>
  <c r="V154" i="3"/>
  <c r="U154" i="3"/>
  <c r="T154" i="3"/>
  <c r="S154" i="3"/>
  <c r="R154" i="3"/>
  <c r="Q154" i="3"/>
  <c r="P154" i="3"/>
  <c r="O154" i="3"/>
  <c r="N154" i="3"/>
  <c r="V153" i="3"/>
  <c r="U153" i="3"/>
  <c r="T153" i="3"/>
  <c r="S153" i="3"/>
  <c r="R153" i="3"/>
  <c r="Q153" i="3"/>
  <c r="P153" i="3"/>
  <c r="O153" i="3"/>
  <c r="N153" i="3"/>
  <c r="V152" i="3"/>
  <c r="U152" i="3"/>
  <c r="T152" i="3"/>
  <c r="S152" i="3"/>
  <c r="R152" i="3"/>
  <c r="Q152" i="3"/>
  <c r="P152" i="3"/>
  <c r="O152" i="3"/>
  <c r="N152" i="3"/>
  <c r="V151" i="3"/>
  <c r="U151" i="3"/>
  <c r="T151" i="3"/>
  <c r="S151" i="3"/>
  <c r="R151" i="3"/>
  <c r="Q151" i="3"/>
  <c r="P151" i="3"/>
  <c r="O151" i="3"/>
  <c r="N151" i="3"/>
  <c r="V150" i="3"/>
  <c r="U150" i="3"/>
  <c r="T150" i="3"/>
  <c r="S150" i="3"/>
  <c r="R150" i="3"/>
  <c r="Q150" i="3"/>
  <c r="P150" i="3"/>
  <c r="O150" i="3"/>
  <c r="N150" i="3"/>
  <c r="V149" i="3"/>
  <c r="U149" i="3"/>
  <c r="T149" i="3"/>
  <c r="S149" i="3"/>
  <c r="R149" i="3"/>
  <c r="Q149" i="3"/>
  <c r="P149" i="3"/>
  <c r="O149" i="3"/>
  <c r="N149" i="3"/>
  <c r="V148" i="3"/>
  <c r="U148" i="3"/>
  <c r="T148" i="3"/>
  <c r="S148" i="3"/>
  <c r="R148" i="3"/>
  <c r="Q148" i="3"/>
  <c r="P148" i="3"/>
  <c r="O148" i="3"/>
  <c r="N148" i="3"/>
  <c r="V147" i="3"/>
  <c r="U147" i="3"/>
  <c r="T147" i="3"/>
  <c r="S147" i="3"/>
  <c r="R147" i="3"/>
  <c r="Q147" i="3"/>
  <c r="P147" i="3"/>
  <c r="O147" i="3"/>
  <c r="N147" i="3"/>
  <c r="V146" i="3"/>
  <c r="U146" i="3"/>
  <c r="T146" i="3"/>
  <c r="S146" i="3"/>
  <c r="R146" i="3"/>
  <c r="Q146" i="3"/>
  <c r="P146" i="3"/>
  <c r="O146" i="3"/>
  <c r="N146" i="3"/>
  <c r="V145" i="3"/>
  <c r="U145" i="3"/>
  <c r="T145" i="3"/>
  <c r="S145" i="3"/>
  <c r="R145" i="3"/>
  <c r="Q145" i="3"/>
  <c r="P145" i="3"/>
  <c r="O145" i="3"/>
  <c r="N145" i="3"/>
  <c r="V144" i="3"/>
  <c r="U144" i="3"/>
  <c r="T144" i="3"/>
  <c r="S144" i="3"/>
  <c r="R144" i="3"/>
  <c r="Q144" i="3"/>
  <c r="P144" i="3"/>
  <c r="O144" i="3"/>
  <c r="N144" i="3"/>
  <c r="V143" i="3"/>
  <c r="U143" i="3"/>
  <c r="T143" i="3"/>
  <c r="S143" i="3"/>
  <c r="R143" i="3"/>
  <c r="Q143" i="3"/>
  <c r="P143" i="3"/>
  <c r="O143" i="3"/>
  <c r="N143" i="3"/>
  <c r="V142" i="3"/>
  <c r="U142" i="3"/>
  <c r="T142" i="3"/>
  <c r="S142" i="3"/>
  <c r="R142" i="3"/>
  <c r="Q142" i="3"/>
  <c r="P142" i="3"/>
  <c r="O142" i="3"/>
  <c r="N142" i="3"/>
  <c r="V141" i="3"/>
  <c r="U141" i="3"/>
  <c r="T141" i="3"/>
  <c r="S141" i="3"/>
  <c r="R141" i="3"/>
  <c r="Q141" i="3"/>
  <c r="P141" i="3"/>
  <c r="O141" i="3"/>
  <c r="N141" i="3"/>
  <c r="V140" i="3"/>
  <c r="U140" i="3"/>
  <c r="T140" i="3"/>
  <c r="S140" i="3"/>
  <c r="R140" i="3"/>
  <c r="Q140" i="3"/>
  <c r="P140" i="3"/>
  <c r="O140" i="3"/>
  <c r="N140" i="3"/>
  <c r="V139" i="3"/>
  <c r="U139" i="3"/>
  <c r="T139" i="3"/>
  <c r="S139" i="3"/>
  <c r="R139" i="3"/>
  <c r="Q139" i="3"/>
  <c r="P139" i="3"/>
  <c r="O139" i="3"/>
  <c r="N139" i="3"/>
  <c r="V138" i="3"/>
  <c r="U138" i="3"/>
  <c r="T138" i="3"/>
  <c r="S138" i="3"/>
  <c r="R138" i="3"/>
  <c r="Q138" i="3"/>
  <c r="P138" i="3"/>
  <c r="O138" i="3"/>
  <c r="N138" i="3"/>
  <c r="V137" i="3"/>
  <c r="U137" i="3"/>
  <c r="T137" i="3"/>
  <c r="S137" i="3"/>
  <c r="R137" i="3"/>
  <c r="Q137" i="3"/>
  <c r="P137" i="3"/>
  <c r="O137" i="3"/>
  <c r="N137" i="3"/>
  <c r="V136" i="3"/>
  <c r="U136" i="3"/>
  <c r="T136" i="3"/>
  <c r="S136" i="3"/>
  <c r="R136" i="3"/>
  <c r="Q136" i="3"/>
  <c r="P136" i="3"/>
  <c r="O136" i="3"/>
  <c r="N136" i="3"/>
  <c r="V135" i="3"/>
  <c r="U135" i="3"/>
  <c r="T135" i="3"/>
  <c r="S135" i="3"/>
  <c r="R135" i="3"/>
  <c r="Q135" i="3"/>
  <c r="P135" i="3"/>
  <c r="O135" i="3"/>
  <c r="N135" i="3"/>
  <c r="V134" i="3"/>
  <c r="U134" i="3"/>
  <c r="T134" i="3"/>
  <c r="S134" i="3"/>
  <c r="R134" i="3"/>
  <c r="Q134" i="3"/>
  <c r="P134" i="3"/>
  <c r="O134" i="3"/>
  <c r="N134" i="3"/>
  <c r="V133" i="3"/>
  <c r="U133" i="3"/>
  <c r="T133" i="3"/>
  <c r="S133" i="3"/>
  <c r="R133" i="3"/>
  <c r="Q133" i="3"/>
  <c r="P133" i="3"/>
  <c r="O133" i="3"/>
  <c r="N133" i="3"/>
  <c r="V132" i="3"/>
  <c r="U132" i="3"/>
  <c r="T132" i="3"/>
  <c r="S132" i="3"/>
  <c r="R132" i="3"/>
  <c r="Q132" i="3"/>
  <c r="P132" i="3"/>
  <c r="O132" i="3"/>
  <c r="N132" i="3"/>
  <c r="V131" i="3"/>
  <c r="U131" i="3"/>
  <c r="T131" i="3"/>
  <c r="S131" i="3"/>
  <c r="R131" i="3"/>
  <c r="Q131" i="3"/>
  <c r="P131" i="3"/>
  <c r="O131" i="3"/>
  <c r="N131" i="3"/>
  <c r="V130" i="3"/>
  <c r="U130" i="3"/>
  <c r="T130" i="3"/>
  <c r="S130" i="3"/>
  <c r="R130" i="3"/>
  <c r="Q130" i="3"/>
  <c r="P130" i="3"/>
  <c r="O130" i="3"/>
  <c r="N130" i="3"/>
  <c r="V129" i="3"/>
  <c r="U129" i="3"/>
  <c r="T129" i="3"/>
  <c r="S129" i="3"/>
  <c r="R129" i="3"/>
  <c r="Q129" i="3"/>
  <c r="P129" i="3"/>
  <c r="O129" i="3"/>
  <c r="N129" i="3"/>
  <c r="V128" i="3"/>
  <c r="U128" i="3"/>
  <c r="T128" i="3"/>
  <c r="S128" i="3"/>
  <c r="R128" i="3"/>
  <c r="Q128" i="3"/>
  <c r="P128" i="3"/>
  <c r="O128" i="3"/>
  <c r="N128" i="3"/>
  <c r="V127" i="3"/>
  <c r="U127" i="3"/>
  <c r="T127" i="3"/>
  <c r="S127" i="3"/>
  <c r="R127" i="3"/>
  <c r="Q127" i="3"/>
  <c r="P127" i="3"/>
  <c r="O127" i="3"/>
  <c r="N127" i="3"/>
  <c r="V126" i="3"/>
  <c r="U126" i="3"/>
  <c r="T126" i="3"/>
  <c r="S126" i="3"/>
  <c r="R126" i="3"/>
  <c r="Q126" i="3"/>
  <c r="P126" i="3"/>
  <c r="O126" i="3"/>
  <c r="N126" i="3"/>
  <c r="V125" i="3"/>
  <c r="U125" i="3"/>
  <c r="T125" i="3"/>
  <c r="S125" i="3"/>
  <c r="R125" i="3"/>
  <c r="Q125" i="3"/>
  <c r="P125" i="3"/>
  <c r="O125" i="3"/>
  <c r="N125" i="3"/>
  <c r="V124" i="3"/>
  <c r="U124" i="3"/>
  <c r="T124" i="3"/>
  <c r="S124" i="3"/>
  <c r="R124" i="3"/>
  <c r="Q124" i="3"/>
  <c r="P124" i="3"/>
  <c r="O124" i="3"/>
  <c r="N124" i="3"/>
  <c r="V123" i="3"/>
  <c r="U123" i="3"/>
  <c r="T123" i="3"/>
  <c r="S123" i="3"/>
  <c r="R123" i="3"/>
  <c r="Q123" i="3"/>
  <c r="P123" i="3"/>
  <c r="O123" i="3"/>
  <c r="N123" i="3"/>
  <c r="V122" i="3"/>
  <c r="U122" i="3"/>
  <c r="T122" i="3"/>
  <c r="S122" i="3"/>
  <c r="R122" i="3"/>
  <c r="Q122" i="3"/>
  <c r="P122" i="3"/>
  <c r="O122" i="3"/>
  <c r="N122" i="3"/>
  <c r="V121" i="3"/>
  <c r="U121" i="3"/>
  <c r="T121" i="3"/>
  <c r="S121" i="3"/>
  <c r="R121" i="3"/>
  <c r="Q121" i="3"/>
  <c r="P121" i="3"/>
  <c r="O121" i="3"/>
  <c r="N121" i="3"/>
  <c r="V120" i="3"/>
  <c r="U120" i="3"/>
  <c r="T120" i="3"/>
  <c r="S120" i="3"/>
  <c r="R120" i="3"/>
  <c r="Q120" i="3"/>
  <c r="P120" i="3"/>
  <c r="O120" i="3"/>
  <c r="N120" i="3"/>
  <c r="V119" i="3"/>
  <c r="U119" i="3"/>
  <c r="T119" i="3"/>
  <c r="S119" i="3"/>
  <c r="R119" i="3"/>
  <c r="Q119" i="3"/>
  <c r="P119" i="3"/>
  <c r="O119" i="3"/>
  <c r="N119" i="3"/>
  <c r="V118" i="3"/>
  <c r="U118" i="3"/>
  <c r="T118" i="3"/>
  <c r="S118" i="3"/>
  <c r="R118" i="3"/>
  <c r="Q118" i="3"/>
  <c r="P118" i="3"/>
  <c r="O118" i="3"/>
  <c r="N118" i="3"/>
  <c r="V117" i="3"/>
  <c r="U117" i="3"/>
  <c r="T117" i="3"/>
  <c r="S117" i="3"/>
  <c r="R117" i="3"/>
  <c r="Q117" i="3"/>
  <c r="P117" i="3"/>
  <c r="O117" i="3"/>
  <c r="N117" i="3"/>
  <c r="V116" i="3"/>
  <c r="U116" i="3"/>
  <c r="T116" i="3"/>
  <c r="S116" i="3"/>
  <c r="R116" i="3"/>
  <c r="Q116" i="3"/>
  <c r="P116" i="3"/>
  <c r="O116" i="3"/>
  <c r="N116" i="3"/>
  <c r="V115" i="3"/>
  <c r="U115" i="3"/>
  <c r="T115" i="3"/>
  <c r="S115" i="3"/>
  <c r="R115" i="3"/>
  <c r="Q115" i="3"/>
  <c r="P115" i="3"/>
  <c r="O115" i="3"/>
  <c r="N115" i="3"/>
  <c r="V114" i="3"/>
  <c r="U114" i="3"/>
  <c r="T114" i="3"/>
  <c r="S114" i="3"/>
  <c r="R114" i="3"/>
  <c r="Q114" i="3"/>
  <c r="P114" i="3"/>
  <c r="O114" i="3"/>
  <c r="N114" i="3"/>
  <c r="V113" i="3"/>
  <c r="U113" i="3"/>
  <c r="T113" i="3"/>
  <c r="S113" i="3"/>
  <c r="R113" i="3"/>
  <c r="Q113" i="3"/>
  <c r="P113" i="3"/>
  <c r="O113" i="3"/>
  <c r="N113" i="3"/>
  <c r="V112" i="3"/>
  <c r="U112" i="3"/>
  <c r="T112" i="3"/>
  <c r="S112" i="3"/>
  <c r="R112" i="3"/>
  <c r="Q112" i="3"/>
  <c r="P112" i="3"/>
  <c r="O112" i="3"/>
  <c r="N112" i="3"/>
  <c r="V111" i="3"/>
  <c r="U111" i="3"/>
  <c r="T111" i="3"/>
  <c r="S111" i="3"/>
  <c r="R111" i="3"/>
  <c r="Q111" i="3"/>
  <c r="P111" i="3"/>
  <c r="O111" i="3"/>
  <c r="N111" i="3"/>
  <c r="V110" i="3"/>
  <c r="U110" i="3"/>
  <c r="T110" i="3"/>
  <c r="S110" i="3"/>
  <c r="R110" i="3"/>
  <c r="Q110" i="3"/>
  <c r="P110" i="3"/>
  <c r="O110" i="3"/>
  <c r="N110" i="3"/>
  <c r="V109" i="3"/>
  <c r="U109" i="3"/>
  <c r="T109" i="3"/>
  <c r="S109" i="3"/>
  <c r="R109" i="3"/>
  <c r="Q109" i="3"/>
  <c r="P109" i="3"/>
  <c r="O109" i="3"/>
  <c r="N109" i="3"/>
  <c r="V108" i="3"/>
  <c r="U108" i="3"/>
  <c r="T108" i="3"/>
  <c r="S108" i="3"/>
  <c r="R108" i="3"/>
  <c r="Q108" i="3"/>
  <c r="P108" i="3"/>
  <c r="O108" i="3"/>
  <c r="N108" i="3"/>
  <c r="V107" i="3"/>
  <c r="U107" i="3"/>
  <c r="T107" i="3"/>
  <c r="S107" i="3"/>
  <c r="R107" i="3"/>
  <c r="Q107" i="3"/>
  <c r="P107" i="3"/>
  <c r="O107" i="3"/>
  <c r="N107" i="3"/>
  <c r="V106" i="3"/>
  <c r="U106" i="3"/>
  <c r="T106" i="3"/>
  <c r="S106" i="3"/>
  <c r="R106" i="3"/>
  <c r="Q106" i="3"/>
  <c r="P106" i="3"/>
  <c r="O106" i="3"/>
  <c r="N106" i="3"/>
  <c r="V105" i="3"/>
  <c r="U105" i="3"/>
  <c r="T105" i="3"/>
  <c r="S105" i="3"/>
  <c r="R105" i="3"/>
  <c r="Q105" i="3"/>
  <c r="P105" i="3"/>
  <c r="O105" i="3"/>
  <c r="N105" i="3"/>
  <c r="V104" i="3"/>
  <c r="U104" i="3"/>
  <c r="T104" i="3"/>
  <c r="S104" i="3"/>
  <c r="R104" i="3"/>
  <c r="Q104" i="3"/>
  <c r="P104" i="3"/>
  <c r="O104" i="3"/>
  <c r="N104" i="3"/>
  <c r="V103" i="3"/>
  <c r="U103" i="3"/>
  <c r="T103" i="3"/>
  <c r="S103" i="3"/>
  <c r="R103" i="3"/>
  <c r="Q103" i="3"/>
  <c r="P103" i="3"/>
  <c r="O103" i="3"/>
  <c r="N103" i="3"/>
  <c r="V102" i="3"/>
  <c r="U102" i="3"/>
  <c r="T102" i="3"/>
  <c r="S102" i="3"/>
  <c r="R102" i="3"/>
  <c r="Q102" i="3"/>
  <c r="P102" i="3"/>
  <c r="O102" i="3"/>
  <c r="N102" i="3"/>
  <c r="V101" i="3"/>
  <c r="U101" i="3"/>
  <c r="T101" i="3"/>
  <c r="S101" i="3"/>
  <c r="R101" i="3"/>
  <c r="Q101" i="3"/>
  <c r="P101" i="3"/>
  <c r="O101" i="3"/>
  <c r="N101" i="3"/>
  <c r="V100" i="3"/>
  <c r="U100" i="3"/>
  <c r="T100" i="3"/>
  <c r="S100" i="3"/>
  <c r="R100" i="3"/>
  <c r="Q100" i="3"/>
  <c r="P100" i="3"/>
  <c r="O100" i="3"/>
  <c r="N100" i="3"/>
  <c r="V99" i="3"/>
  <c r="U99" i="3"/>
  <c r="T99" i="3"/>
  <c r="S99" i="3"/>
  <c r="R99" i="3"/>
  <c r="Q99" i="3"/>
  <c r="P99" i="3"/>
  <c r="O99" i="3"/>
  <c r="N99" i="3"/>
  <c r="V98" i="3"/>
  <c r="U98" i="3"/>
  <c r="T98" i="3"/>
  <c r="S98" i="3"/>
  <c r="R98" i="3"/>
  <c r="Q98" i="3"/>
  <c r="P98" i="3"/>
  <c r="O98" i="3"/>
  <c r="N98" i="3"/>
  <c r="V97" i="3"/>
  <c r="U97" i="3"/>
  <c r="T97" i="3"/>
  <c r="S97" i="3"/>
  <c r="R97" i="3"/>
  <c r="Q97" i="3"/>
  <c r="P97" i="3"/>
  <c r="O97" i="3"/>
  <c r="N97" i="3"/>
  <c r="V96" i="3"/>
  <c r="U96" i="3"/>
  <c r="T96" i="3"/>
  <c r="S96" i="3"/>
  <c r="R96" i="3"/>
  <c r="Q96" i="3"/>
  <c r="P96" i="3"/>
  <c r="O96" i="3"/>
  <c r="N96" i="3"/>
  <c r="V95" i="3"/>
  <c r="U95" i="3"/>
  <c r="T95" i="3"/>
  <c r="S95" i="3"/>
  <c r="R95" i="3"/>
  <c r="Q95" i="3"/>
  <c r="P95" i="3"/>
  <c r="O95" i="3"/>
  <c r="N95" i="3"/>
  <c r="V94" i="3"/>
  <c r="U94" i="3"/>
  <c r="T94" i="3"/>
  <c r="S94" i="3"/>
  <c r="R94" i="3"/>
  <c r="Q94" i="3"/>
  <c r="P94" i="3"/>
  <c r="O94" i="3"/>
  <c r="N94" i="3"/>
  <c r="V93" i="3"/>
  <c r="U93" i="3"/>
  <c r="T93" i="3"/>
  <c r="S93" i="3"/>
  <c r="R93" i="3"/>
  <c r="Q93" i="3"/>
  <c r="P93" i="3"/>
  <c r="O93" i="3"/>
  <c r="N93" i="3"/>
  <c r="V92" i="3"/>
  <c r="U92" i="3"/>
  <c r="T92" i="3"/>
  <c r="S92" i="3"/>
  <c r="R92" i="3"/>
  <c r="Q92" i="3"/>
  <c r="P92" i="3"/>
  <c r="O92" i="3"/>
  <c r="N92" i="3"/>
  <c r="V91" i="3"/>
  <c r="U91" i="3"/>
  <c r="T91" i="3"/>
  <c r="S91" i="3"/>
  <c r="R91" i="3"/>
  <c r="Q91" i="3"/>
  <c r="P91" i="3"/>
  <c r="O91" i="3"/>
  <c r="N91" i="3"/>
  <c r="V90" i="3"/>
  <c r="U90" i="3"/>
  <c r="T90" i="3"/>
  <c r="S90" i="3"/>
  <c r="R90" i="3"/>
  <c r="Q90" i="3"/>
  <c r="P90" i="3"/>
  <c r="O90" i="3"/>
  <c r="N90" i="3"/>
  <c r="V89" i="3"/>
  <c r="U89" i="3"/>
  <c r="T89" i="3"/>
  <c r="S89" i="3"/>
  <c r="R89" i="3"/>
  <c r="Q89" i="3"/>
  <c r="P89" i="3"/>
  <c r="O89" i="3"/>
  <c r="N89" i="3"/>
  <c r="V88" i="3"/>
  <c r="U88" i="3"/>
  <c r="T88" i="3"/>
  <c r="S88" i="3"/>
  <c r="R88" i="3"/>
  <c r="Q88" i="3"/>
  <c r="P88" i="3"/>
  <c r="O88" i="3"/>
  <c r="N88" i="3"/>
  <c r="V87" i="3"/>
  <c r="U87" i="3"/>
  <c r="T87" i="3"/>
  <c r="S87" i="3"/>
  <c r="R87" i="3"/>
  <c r="Q87" i="3"/>
  <c r="P87" i="3"/>
  <c r="O87" i="3"/>
  <c r="N87" i="3"/>
  <c r="V86" i="3"/>
  <c r="U86" i="3"/>
  <c r="T86" i="3"/>
  <c r="S86" i="3"/>
  <c r="R86" i="3"/>
  <c r="Q86" i="3"/>
  <c r="P86" i="3"/>
  <c r="O86" i="3"/>
  <c r="N86" i="3"/>
  <c r="V85" i="3"/>
  <c r="U85" i="3"/>
  <c r="T85" i="3"/>
  <c r="S85" i="3"/>
  <c r="R85" i="3"/>
  <c r="Q85" i="3"/>
  <c r="P85" i="3"/>
  <c r="O85" i="3"/>
  <c r="N85" i="3"/>
  <c r="V84" i="3"/>
  <c r="U84" i="3"/>
  <c r="T84" i="3"/>
  <c r="S84" i="3"/>
  <c r="R84" i="3"/>
  <c r="Q84" i="3"/>
  <c r="P84" i="3"/>
  <c r="O84" i="3"/>
  <c r="N84" i="3"/>
  <c r="V83" i="3"/>
  <c r="U83" i="3"/>
  <c r="T83" i="3"/>
  <c r="S83" i="3"/>
  <c r="R83" i="3"/>
  <c r="Q83" i="3"/>
  <c r="P83" i="3"/>
  <c r="O83" i="3"/>
  <c r="N83" i="3"/>
  <c r="V82" i="3"/>
  <c r="U82" i="3"/>
  <c r="T82" i="3"/>
  <c r="S82" i="3"/>
  <c r="R82" i="3"/>
  <c r="Q82" i="3"/>
  <c r="P82" i="3"/>
  <c r="O82" i="3"/>
  <c r="N82" i="3"/>
  <c r="V81" i="3"/>
  <c r="U81" i="3"/>
  <c r="T81" i="3"/>
  <c r="S81" i="3"/>
  <c r="R81" i="3"/>
  <c r="Q81" i="3"/>
  <c r="P81" i="3"/>
  <c r="O81" i="3"/>
  <c r="N81" i="3"/>
  <c r="V80" i="3"/>
  <c r="U80" i="3"/>
  <c r="T80" i="3"/>
  <c r="S80" i="3"/>
  <c r="R80" i="3"/>
  <c r="Q80" i="3"/>
  <c r="P80" i="3"/>
  <c r="O80" i="3"/>
  <c r="N80" i="3"/>
  <c r="V79" i="3"/>
  <c r="U79" i="3"/>
  <c r="T79" i="3"/>
  <c r="S79" i="3"/>
  <c r="R79" i="3"/>
  <c r="Q79" i="3"/>
  <c r="P79" i="3"/>
  <c r="O79" i="3"/>
  <c r="N79" i="3"/>
  <c r="V78" i="3"/>
  <c r="U78" i="3"/>
  <c r="T78" i="3"/>
  <c r="S78" i="3"/>
  <c r="R78" i="3"/>
  <c r="Q78" i="3"/>
  <c r="P78" i="3"/>
  <c r="O78" i="3"/>
  <c r="N78" i="3"/>
  <c r="V77" i="3"/>
  <c r="U77" i="3"/>
  <c r="T77" i="3"/>
  <c r="S77" i="3"/>
  <c r="R77" i="3"/>
  <c r="Q77" i="3"/>
  <c r="P77" i="3"/>
  <c r="O77" i="3"/>
  <c r="N77" i="3"/>
  <c r="V76" i="3"/>
  <c r="U76" i="3"/>
  <c r="T76" i="3"/>
  <c r="S76" i="3"/>
  <c r="R76" i="3"/>
  <c r="Q76" i="3"/>
  <c r="P76" i="3"/>
  <c r="O76" i="3"/>
  <c r="N76" i="3"/>
  <c r="V75" i="3"/>
  <c r="U75" i="3"/>
  <c r="T75" i="3"/>
  <c r="S75" i="3"/>
  <c r="R75" i="3"/>
  <c r="Q75" i="3"/>
  <c r="P75" i="3"/>
  <c r="O75" i="3"/>
  <c r="N75" i="3"/>
  <c r="V74" i="3"/>
  <c r="U74" i="3"/>
  <c r="T74" i="3"/>
  <c r="S74" i="3"/>
  <c r="R74" i="3"/>
  <c r="Q74" i="3"/>
  <c r="P74" i="3"/>
  <c r="O74" i="3"/>
  <c r="N74" i="3"/>
  <c r="V73" i="3"/>
  <c r="U73" i="3"/>
  <c r="T73" i="3"/>
  <c r="S73" i="3"/>
  <c r="R73" i="3"/>
  <c r="Q73" i="3"/>
  <c r="P73" i="3"/>
  <c r="O73" i="3"/>
  <c r="N73" i="3"/>
  <c r="V72" i="3"/>
  <c r="U72" i="3"/>
  <c r="T72" i="3"/>
  <c r="S72" i="3"/>
  <c r="R72" i="3"/>
  <c r="Q72" i="3"/>
  <c r="P72" i="3"/>
  <c r="O72" i="3"/>
  <c r="N72" i="3"/>
  <c r="V71" i="3"/>
  <c r="U71" i="3"/>
  <c r="T71" i="3"/>
  <c r="S71" i="3"/>
  <c r="R71" i="3"/>
  <c r="Q71" i="3"/>
  <c r="P71" i="3"/>
  <c r="O71" i="3"/>
  <c r="N71" i="3"/>
  <c r="V70" i="3"/>
  <c r="U70" i="3"/>
  <c r="T70" i="3"/>
  <c r="S70" i="3"/>
  <c r="R70" i="3"/>
  <c r="Q70" i="3"/>
  <c r="P70" i="3"/>
  <c r="O70" i="3"/>
  <c r="N70" i="3"/>
  <c r="V69" i="3"/>
  <c r="U69" i="3"/>
  <c r="T69" i="3"/>
  <c r="S69" i="3"/>
  <c r="R69" i="3"/>
  <c r="Q69" i="3"/>
  <c r="P69" i="3"/>
  <c r="O69" i="3"/>
  <c r="N69" i="3"/>
  <c r="V68" i="3"/>
  <c r="U68" i="3"/>
  <c r="T68" i="3"/>
  <c r="S68" i="3"/>
  <c r="R68" i="3"/>
  <c r="Q68" i="3"/>
  <c r="P68" i="3"/>
  <c r="O68" i="3"/>
  <c r="N68" i="3"/>
  <c r="V67" i="3"/>
  <c r="U67" i="3"/>
  <c r="T67" i="3"/>
  <c r="S67" i="3"/>
  <c r="R67" i="3"/>
  <c r="Q67" i="3"/>
  <c r="P67" i="3"/>
  <c r="O67" i="3"/>
  <c r="N67" i="3"/>
  <c r="V66" i="3"/>
  <c r="U66" i="3"/>
  <c r="T66" i="3"/>
  <c r="S66" i="3"/>
  <c r="R66" i="3"/>
  <c r="Q66" i="3"/>
  <c r="P66" i="3"/>
  <c r="O66" i="3"/>
  <c r="N66" i="3"/>
  <c r="V65" i="3"/>
  <c r="U65" i="3"/>
  <c r="T65" i="3"/>
  <c r="S65" i="3"/>
  <c r="R65" i="3"/>
  <c r="Q65" i="3"/>
  <c r="P65" i="3"/>
  <c r="O65" i="3"/>
  <c r="N65" i="3"/>
  <c r="V64" i="3"/>
  <c r="U64" i="3"/>
  <c r="T64" i="3"/>
  <c r="S64" i="3"/>
  <c r="R64" i="3"/>
  <c r="Q64" i="3"/>
  <c r="P64" i="3"/>
  <c r="O64" i="3"/>
  <c r="N64" i="3"/>
  <c r="V63" i="3"/>
  <c r="U63" i="3"/>
  <c r="T63" i="3"/>
  <c r="S63" i="3"/>
  <c r="R63" i="3"/>
  <c r="Q63" i="3"/>
  <c r="P63" i="3"/>
  <c r="O63" i="3"/>
  <c r="N63" i="3"/>
  <c r="V62" i="3"/>
  <c r="U62" i="3"/>
  <c r="T62" i="3"/>
  <c r="S62" i="3"/>
  <c r="R62" i="3"/>
  <c r="Q62" i="3"/>
  <c r="P62" i="3"/>
  <c r="O62" i="3"/>
  <c r="N62" i="3"/>
  <c r="V61" i="3"/>
  <c r="U61" i="3"/>
  <c r="T61" i="3"/>
  <c r="S61" i="3"/>
  <c r="R61" i="3"/>
  <c r="Q61" i="3"/>
  <c r="P61" i="3"/>
  <c r="O61" i="3"/>
  <c r="N61" i="3"/>
  <c r="V60" i="3"/>
  <c r="U60" i="3"/>
  <c r="T60" i="3"/>
  <c r="S60" i="3"/>
  <c r="R60" i="3"/>
  <c r="Q60" i="3"/>
  <c r="P60" i="3"/>
  <c r="O60" i="3"/>
  <c r="N60" i="3"/>
  <c r="V59" i="3"/>
  <c r="U59" i="3"/>
  <c r="T59" i="3"/>
  <c r="S59" i="3"/>
  <c r="R59" i="3"/>
  <c r="Q59" i="3"/>
  <c r="P59" i="3"/>
  <c r="O59" i="3"/>
  <c r="N59" i="3"/>
  <c r="V58" i="3"/>
  <c r="U58" i="3"/>
  <c r="T58" i="3"/>
  <c r="S58" i="3"/>
  <c r="R58" i="3"/>
  <c r="Q58" i="3"/>
  <c r="P58" i="3"/>
  <c r="O58" i="3"/>
  <c r="N58" i="3"/>
  <c r="V57" i="3"/>
  <c r="U57" i="3"/>
  <c r="T57" i="3"/>
  <c r="S57" i="3"/>
  <c r="R57" i="3"/>
  <c r="Q57" i="3"/>
  <c r="P57" i="3"/>
  <c r="O57" i="3"/>
  <c r="N57" i="3"/>
  <c r="V56" i="3"/>
  <c r="U56" i="3"/>
  <c r="T56" i="3"/>
  <c r="S56" i="3"/>
  <c r="R56" i="3"/>
  <c r="Q56" i="3"/>
  <c r="P56" i="3"/>
  <c r="O56" i="3"/>
  <c r="N56" i="3"/>
  <c r="V55" i="3"/>
  <c r="U55" i="3"/>
  <c r="T55" i="3"/>
  <c r="S55" i="3"/>
  <c r="R55" i="3"/>
  <c r="Q55" i="3"/>
  <c r="P55" i="3"/>
  <c r="O55" i="3"/>
  <c r="N55" i="3"/>
  <c r="V54" i="3"/>
  <c r="U54" i="3"/>
  <c r="T54" i="3"/>
  <c r="S54" i="3"/>
  <c r="R54" i="3"/>
  <c r="Q54" i="3"/>
  <c r="P54" i="3"/>
  <c r="O54" i="3"/>
  <c r="N54" i="3"/>
  <c r="V53" i="3"/>
  <c r="U53" i="3"/>
  <c r="T53" i="3"/>
  <c r="S53" i="3"/>
  <c r="R53" i="3"/>
  <c r="Q53" i="3"/>
  <c r="P53" i="3"/>
  <c r="O53" i="3"/>
  <c r="N53" i="3"/>
  <c r="V52" i="3"/>
  <c r="U52" i="3"/>
  <c r="T52" i="3"/>
  <c r="S52" i="3"/>
  <c r="R52" i="3"/>
  <c r="Q52" i="3"/>
  <c r="P52" i="3"/>
  <c r="O52" i="3"/>
  <c r="N52" i="3"/>
  <c r="V51" i="3"/>
  <c r="U51" i="3"/>
  <c r="T51" i="3"/>
  <c r="S51" i="3"/>
  <c r="R51" i="3"/>
  <c r="Q51" i="3"/>
  <c r="P51" i="3"/>
  <c r="O51" i="3"/>
  <c r="N51" i="3"/>
  <c r="V50" i="3"/>
  <c r="U50" i="3"/>
  <c r="T50" i="3"/>
  <c r="S50" i="3"/>
  <c r="R50" i="3"/>
  <c r="Q50" i="3"/>
  <c r="P50" i="3"/>
  <c r="O50" i="3"/>
  <c r="N50" i="3"/>
  <c r="V49" i="3"/>
  <c r="U49" i="3"/>
  <c r="T49" i="3"/>
  <c r="S49" i="3"/>
  <c r="R49" i="3"/>
  <c r="Q49" i="3"/>
  <c r="P49" i="3"/>
  <c r="O49" i="3"/>
  <c r="N49" i="3"/>
  <c r="V48" i="3"/>
  <c r="U48" i="3"/>
  <c r="T48" i="3"/>
  <c r="S48" i="3"/>
  <c r="R48" i="3"/>
  <c r="Q48" i="3"/>
  <c r="P48" i="3"/>
  <c r="O48" i="3"/>
  <c r="N48" i="3"/>
  <c r="V47" i="3"/>
  <c r="U47" i="3"/>
  <c r="T47" i="3"/>
  <c r="S47" i="3"/>
  <c r="R47" i="3"/>
  <c r="Q47" i="3"/>
  <c r="P47" i="3"/>
  <c r="O47" i="3"/>
  <c r="N47" i="3"/>
  <c r="V46" i="3"/>
  <c r="U46" i="3"/>
  <c r="T46" i="3"/>
  <c r="S46" i="3"/>
  <c r="R46" i="3"/>
  <c r="Q46" i="3"/>
  <c r="P46" i="3"/>
  <c r="O46" i="3"/>
  <c r="N46" i="3"/>
  <c r="V45" i="3"/>
  <c r="U45" i="3"/>
  <c r="T45" i="3"/>
  <c r="S45" i="3"/>
  <c r="R45" i="3"/>
  <c r="Q45" i="3"/>
  <c r="P45" i="3"/>
  <c r="O45" i="3"/>
  <c r="N45" i="3"/>
  <c r="V44" i="3"/>
  <c r="U44" i="3"/>
  <c r="T44" i="3"/>
  <c r="S44" i="3"/>
  <c r="R44" i="3"/>
  <c r="Q44" i="3"/>
  <c r="P44" i="3"/>
  <c r="O44" i="3"/>
  <c r="N44" i="3"/>
  <c r="V43" i="3"/>
  <c r="U43" i="3"/>
  <c r="T43" i="3"/>
  <c r="S43" i="3"/>
  <c r="R43" i="3"/>
  <c r="Q43" i="3"/>
  <c r="P43" i="3"/>
  <c r="O43" i="3"/>
  <c r="N43" i="3"/>
  <c r="V42" i="3"/>
  <c r="U42" i="3"/>
  <c r="T42" i="3"/>
  <c r="S42" i="3"/>
  <c r="R42" i="3"/>
  <c r="Q42" i="3"/>
  <c r="P42" i="3"/>
  <c r="O42" i="3"/>
  <c r="N42" i="3"/>
  <c r="V41" i="3"/>
  <c r="U41" i="3"/>
  <c r="T41" i="3"/>
  <c r="S41" i="3"/>
  <c r="R41" i="3"/>
  <c r="Q41" i="3"/>
  <c r="P41" i="3"/>
  <c r="O41" i="3"/>
  <c r="N41" i="3"/>
  <c r="V40" i="3"/>
  <c r="U40" i="3"/>
  <c r="T40" i="3"/>
  <c r="S40" i="3"/>
  <c r="R40" i="3"/>
  <c r="Q40" i="3"/>
  <c r="P40" i="3"/>
  <c r="O40" i="3"/>
  <c r="N40" i="3"/>
  <c r="V39" i="3"/>
  <c r="U39" i="3"/>
  <c r="T39" i="3"/>
  <c r="S39" i="3"/>
  <c r="R39" i="3"/>
  <c r="Q39" i="3"/>
  <c r="P39" i="3"/>
  <c r="O39" i="3"/>
  <c r="N39" i="3"/>
  <c r="V38" i="3"/>
  <c r="U38" i="3"/>
  <c r="T38" i="3"/>
  <c r="S38" i="3"/>
  <c r="R38" i="3"/>
  <c r="Q38" i="3"/>
  <c r="P38" i="3"/>
  <c r="O38" i="3"/>
  <c r="N38" i="3"/>
  <c r="V37" i="3"/>
  <c r="U37" i="3"/>
  <c r="T37" i="3"/>
  <c r="S37" i="3"/>
  <c r="R37" i="3"/>
  <c r="Q37" i="3"/>
  <c r="P37" i="3"/>
  <c r="O37" i="3"/>
  <c r="N37" i="3"/>
  <c r="V36" i="3"/>
  <c r="U36" i="3"/>
  <c r="T36" i="3"/>
  <c r="S36" i="3"/>
  <c r="R36" i="3"/>
  <c r="Q36" i="3"/>
  <c r="P36" i="3"/>
  <c r="O36" i="3"/>
  <c r="N36" i="3"/>
  <c r="V35" i="3"/>
  <c r="U35" i="3"/>
  <c r="T35" i="3"/>
  <c r="S35" i="3"/>
  <c r="R35" i="3"/>
  <c r="Q35" i="3"/>
  <c r="P35" i="3"/>
  <c r="O35" i="3"/>
  <c r="N35" i="3"/>
  <c r="V34" i="3"/>
  <c r="U34" i="3"/>
  <c r="T34" i="3"/>
  <c r="S34" i="3"/>
  <c r="R34" i="3"/>
  <c r="Q34" i="3"/>
  <c r="P34" i="3"/>
  <c r="O34" i="3"/>
  <c r="N34" i="3"/>
  <c r="V33" i="3"/>
  <c r="U33" i="3"/>
  <c r="T33" i="3"/>
  <c r="S33" i="3"/>
  <c r="R33" i="3"/>
  <c r="Q33" i="3"/>
  <c r="P33" i="3"/>
  <c r="O33" i="3"/>
  <c r="N33" i="3"/>
  <c r="V32" i="3"/>
  <c r="U32" i="3"/>
  <c r="T32" i="3"/>
  <c r="S32" i="3"/>
  <c r="R32" i="3"/>
  <c r="Q32" i="3"/>
  <c r="P32" i="3"/>
  <c r="O32" i="3"/>
  <c r="N32" i="3"/>
  <c r="V31" i="3"/>
  <c r="U31" i="3"/>
  <c r="T31" i="3"/>
  <c r="S31" i="3"/>
  <c r="R31" i="3"/>
  <c r="Q31" i="3"/>
  <c r="P31" i="3"/>
  <c r="O31" i="3"/>
  <c r="N31" i="3"/>
  <c r="V30" i="3"/>
  <c r="U30" i="3"/>
  <c r="T30" i="3"/>
  <c r="S30" i="3"/>
  <c r="R30" i="3"/>
  <c r="Q30" i="3"/>
  <c r="P30" i="3"/>
  <c r="O30" i="3"/>
  <c r="N30" i="3"/>
  <c r="V29" i="3"/>
  <c r="U29" i="3"/>
  <c r="T29" i="3"/>
  <c r="S29" i="3"/>
  <c r="R29" i="3"/>
  <c r="Q29" i="3"/>
  <c r="P29" i="3"/>
  <c r="O29" i="3"/>
  <c r="N29" i="3"/>
  <c r="V28" i="3"/>
  <c r="U28" i="3"/>
  <c r="T28" i="3"/>
  <c r="S28" i="3"/>
  <c r="R28" i="3"/>
  <c r="Q28" i="3"/>
  <c r="P28" i="3"/>
  <c r="O28" i="3"/>
  <c r="N28" i="3"/>
  <c r="V27" i="3"/>
  <c r="U27" i="3"/>
  <c r="T27" i="3"/>
  <c r="S27" i="3"/>
  <c r="R27" i="3"/>
  <c r="Q27" i="3"/>
  <c r="P27" i="3"/>
  <c r="O27" i="3"/>
  <c r="N27" i="3"/>
  <c r="V26" i="3"/>
  <c r="U26" i="3"/>
  <c r="T26" i="3"/>
  <c r="S26" i="3"/>
  <c r="R26" i="3"/>
  <c r="Q26" i="3"/>
  <c r="P26" i="3"/>
  <c r="O26" i="3"/>
  <c r="N26" i="3"/>
  <c r="V25" i="3"/>
  <c r="U25" i="3"/>
  <c r="T25" i="3"/>
  <c r="S25" i="3"/>
  <c r="R25" i="3"/>
  <c r="Q25" i="3"/>
  <c r="P25" i="3"/>
  <c r="O25" i="3"/>
  <c r="N25" i="3"/>
  <c r="V24" i="3"/>
  <c r="U24" i="3"/>
  <c r="T24" i="3"/>
  <c r="S24" i="3"/>
  <c r="R24" i="3"/>
  <c r="Q24" i="3"/>
  <c r="P24" i="3"/>
  <c r="O24" i="3"/>
  <c r="N24" i="3"/>
  <c r="V23" i="3"/>
  <c r="U23" i="3"/>
  <c r="T23" i="3"/>
  <c r="S23" i="3"/>
  <c r="R23" i="3"/>
  <c r="Q23" i="3"/>
  <c r="P23" i="3"/>
  <c r="O23" i="3"/>
  <c r="N23" i="3"/>
  <c r="V22" i="3"/>
  <c r="U22" i="3"/>
  <c r="T22" i="3"/>
  <c r="S22" i="3"/>
  <c r="R22" i="3"/>
  <c r="Q22" i="3"/>
  <c r="P22" i="3"/>
  <c r="O22" i="3"/>
  <c r="N22" i="3"/>
  <c r="V21" i="3"/>
  <c r="U21" i="3"/>
  <c r="T21" i="3"/>
  <c r="S21" i="3"/>
  <c r="R21" i="3"/>
  <c r="Q21" i="3"/>
  <c r="P21" i="3"/>
  <c r="O21" i="3"/>
  <c r="N21" i="3"/>
  <c r="V20" i="3"/>
  <c r="U20" i="3"/>
  <c r="T20" i="3"/>
  <c r="S20" i="3"/>
  <c r="R20" i="3"/>
  <c r="Q20" i="3"/>
  <c r="P20" i="3"/>
  <c r="O20" i="3"/>
  <c r="N20" i="3"/>
  <c r="V19" i="3"/>
  <c r="U19" i="3"/>
  <c r="T19" i="3"/>
  <c r="S19" i="3"/>
  <c r="R19" i="3"/>
  <c r="Q19" i="3"/>
  <c r="P19" i="3"/>
  <c r="O19" i="3"/>
  <c r="N19" i="3"/>
  <c r="V18" i="3"/>
  <c r="U18" i="3"/>
  <c r="T18" i="3"/>
  <c r="S18" i="3"/>
  <c r="R18" i="3"/>
  <c r="Q18" i="3"/>
  <c r="P18" i="3"/>
  <c r="O18" i="3"/>
  <c r="N18" i="3"/>
  <c r="V17" i="3"/>
  <c r="U17" i="3"/>
  <c r="T17" i="3"/>
  <c r="S17" i="3"/>
  <c r="R17" i="3"/>
  <c r="Q17" i="3"/>
  <c r="P17" i="3"/>
  <c r="O17" i="3"/>
  <c r="N17" i="3"/>
  <c r="V16" i="3"/>
  <c r="U16" i="3"/>
  <c r="T16" i="3"/>
  <c r="S16" i="3"/>
  <c r="R16" i="3"/>
  <c r="Q16" i="3"/>
  <c r="P16" i="3"/>
  <c r="O16" i="3"/>
  <c r="N16" i="3"/>
  <c r="V15" i="3"/>
  <c r="U15" i="3"/>
  <c r="T15" i="3"/>
  <c r="S15" i="3"/>
  <c r="R15" i="3"/>
  <c r="Q15" i="3"/>
  <c r="P15" i="3"/>
  <c r="O15" i="3"/>
  <c r="N15" i="3"/>
  <c r="V14" i="3"/>
  <c r="U14" i="3"/>
  <c r="T14" i="3"/>
  <c r="S14" i="3"/>
  <c r="R14" i="3"/>
  <c r="Q14" i="3"/>
  <c r="P14" i="3"/>
  <c r="O14" i="3"/>
  <c r="N14" i="3"/>
  <c r="V13" i="3"/>
  <c r="U13" i="3"/>
  <c r="T13" i="3"/>
  <c r="S13" i="3"/>
  <c r="R13" i="3"/>
  <c r="Q13" i="3"/>
  <c r="P13" i="3"/>
  <c r="O13" i="3"/>
  <c r="N13" i="3"/>
  <c r="V12" i="3"/>
  <c r="U12" i="3"/>
  <c r="T12" i="3"/>
  <c r="S12" i="3"/>
  <c r="R12" i="3"/>
  <c r="Q12" i="3"/>
  <c r="P12" i="3"/>
  <c r="O12" i="3"/>
  <c r="N12" i="3"/>
  <c r="V11" i="3"/>
  <c r="U11" i="3"/>
  <c r="T11" i="3"/>
  <c r="S11" i="3"/>
  <c r="R11" i="3"/>
  <c r="Q11" i="3"/>
  <c r="P11" i="3"/>
  <c r="O11" i="3"/>
  <c r="N11" i="3"/>
  <c r="V10" i="3"/>
  <c r="U10" i="3"/>
  <c r="T10" i="3"/>
  <c r="S10" i="3"/>
  <c r="R10" i="3"/>
  <c r="Q10" i="3"/>
  <c r="P10" i="3"/>
  <c r="O10" i="3"/>
  <c r="N10" i="3"/>
  <c r="V9" i="3"/>
  <c r="U9" i="3"/>
  <c r="T9" i="3"/>
  <c r="S9" i="3"/>
  <c r="R9" i="3"/>
  <c r="Q9" i="3"/>
  <c r="P9" i="3"/>
  <c r="O9" i="3"/>
  <c r="N9" i="3"/>
  <c r="V8" i="3"/>
  <c r="U8" i="3"/>
  <c r="T8" i="3"/>
  <c r="S8" i="3"/>
  <c r="R8" i="3"/>
  <c r="Q8" i="3"/>
  <c r="P8" i="3"/>
  <c r="O8" i="3"/>
  <c r="N8" i="3"/>
  <c r="V7" i="3"/>
  <c r="U7" i="3"/>
  <c r="T7" i="3"/>
  <c r="S7" i="3"/>
  <c r="R7" i="3"/>
  <c r="Q7" i="3"/>
  <c r="P7" i="3"/>
  <c r="O7" i="3"/>
  <c r="N7" i="3"/>
  <c r="V6" i="3"/>
  <c r="V5" i="3"/>
  <c r="C36" i="2"/>
  <c r="B36" i="2"/>
  <c r="Y36" i="2" s="1"/>
  <c r="C35" i="2"/>
  <c r="B35" i="2"/>
  <c r="AD35" i="2" s="1"/>
  <c r="C34" i="2"/>
  <c r="B34" i="2"/>
  <c r="X34" i="2" s="1"/>
  <c r="C33" i="2"/>
  <c r="B33" i="2"/>
  <c r="AE33" i="2" s="1"/>
  <c r="C32" i="2"/>
  <c r="B32" i="2"/>
  <c r="Y32" i="2" s="1"/>
  <c r="C31" i="2"/>
  <c r="B31" i="2"/>
  <c r="AD31" i="2" s="1"/>
  <c r="C30" i="2"/>
  <c r="B30" i="2"/>
  <c r="W30" i="2" s="1"/>
  <c r="C29" i="2"/>
  <c r="B29" i="2"/>
  <c r="AE29" i="2" s="1"/>
  <c r="C28" i="2"/>
  <c r="B28" i="2"/>
  <c r="Y28" i="2" s="1"/>
  <c r="C27" i="2"/>
  <c r="B27" i="2"/>
  <c r="AD27" i="2" s="1"/>
  <c r="C26" i="2"/>
  <c r="B26" i="2"/>
  <c r="W26" i="2" s="1"/>
  <c r="C25" i="2"/>
  <c r="B25" i="2"/>
  <c r="AE25" i="2" s="1"/>
  <c r="C24" i="2"/>
  <c r="B24" i="2"/>
  <c r="Y24" i="2" s="1"/>
  <c r="C23" i="2"/>
  <c r="B23" i="2"/>
  <c r="U23" i="2" s="1"/>
  <c r="C22" i="2"/>
  <c r="B22" i="2"/>
  <c r="H22" i="2" s="1"/>
  <c r="C21" i="2"/>
  <c r="B21" i="2"/>
  <c r="AE21" i="2" s="1"/>
  <c r="C20" i="2"/>
  <c r="B20" i="2"/>
  <c r="Y20" i="2" s="1"/>
  <c r="C19" i="2"/>
  <c r="B19" i="2"/>
  <c r="AB19" i="2" s="1"/>
  <c r="C18" i="2"/>
  <c r="B18" i="2"/>
  <c r="Y18" i="2" s="1"/>
  <c r="C17" i="2"/>
  <c r="B17" i="2"/>
  <c r="AE17" i="2" s="1"/>
  <c r="C16" i="2"/>
  <c r="B16" i="2"/>
  <c r="Y16" i="2" s="1"/>
  <c r="C15" i="2"/>
  <c r="B15" i="2"/>
  <c r="Y15" i="2" s="1"/>
  <c r="C14" i="2"/>
  <c r="B14" i="2"/>
  <c r="Y14" i="2" s="1"/>
  <c r="C13" i="2"/>
  <c r="B13" i="2"/>
  <c r="AE13" i="2" s="1"/>
  <c r="C12" i="2"/>
  <c r="B12" i="2"/>
  <c r="O12" i="2" s="1"/>
  <c r="C11" i="2"/>
  <c r="B11" i="2"/>
  <c r="AD11" i="2" s="1"/>
  <c r="C10" i="2"/>
  <c r="B10" i="2"/>
  <c r="AD10" i="2" s="1"/>
  <c r="C9" i="2"/>
  <c r="B9" i="2"/>
  <c r="C8" i="2"/>
  <c r="B8" i="2"/>
  <c r="C7" i="2"/>
  <c r="B7" i="2"/>
  <c r="C33" i="1" l="1"/>
  <c r="B40" i="1"/>
  <c r="C39" i="1"/>
  <c r="B43" i="1"/>
  <c r="A18" i="1"/>
  <c r="A43" i="1"/>
  <c r="B29" i="1"/>
  <c r="C31" i="1"/>
  <c r="C43" i="1"/>
  <c r="A37" i="1"/>
  <c r="A40" i="1"/>
  <c r="A33" i="1"/>
  <c r="C22" i="1"/>
  <c r="A34" i="1"/>
  <c r="C40" i="1"/>
  <c r="K11" i="2"/>
  <c r="A26" i="1"/>
  <c r="B34" i="1"/>
  <c r="B41" i="1"/>
  <c r="A29" i="1"/>
  <c r="B36" i="1"/>
  <c r="C41" i="1"/>
  <c r="M32" i="2"/>
  <c r="C29" i="1"/>
  <c r="B37" i="1"/>
  <c r="R32" i="2"/>
  <c r="C34" i="1"/>
  <c r="A41" i="1"/>
  <c r="A31" i="1"/>
  <c r="X10" i="2"/>
  <c r="AC21" i="2"/>
  <c r="J32" i="2"/>
  <c r="B31" i="1"/>
  <c r="K25" i="2"/>
  <c r="B42" i="1"/>
  <c r="A42" i="1"/>
  <c r="C42" i="1"/>
  <c r="Q13" i="2"/>
  <c r="B18" i="1"/>
  <c r="R9" i="2"/>
  <c r="B21" i="1"/>
  <c r="C30" i="1"/>
  <c r="B33" i="1"/>
  <c r="C37" i="1"/>
  <c r="AA13" i="2"/>
  <c r="K16" i="2"/>
  <c r="J24" i="2"/>
  <c r="AD30" i="2"/>
  <c r="AA32" i="2"/>
  <c r="C32" i="1"/>
  <c r="U16" i="2"/>
  <c r="X22" i="2"/>
  <c r="K24" i="2"/>
  <c r="O35" i="2"/>
  <c r="B38" i="1"/>
  <c r="M24" i="2"/>
  <c r="T25" i="2"/>
  <c r="AA11" i="2"/>
  <c r="B24" i="1"/>
  <c r="C38" i="1"/>
  <c r="AA14" i="2"/>
  <c r="R24" i="2"/>
  <c r="J29" i="2"/>
  <c r="M33" i="2"/>
  <c r="AC24" i="2"/>
  <c r="A38" i="1"/>
  <c r="A24" i="1"/>
  <c r="H10" i="2"/>
  <c r="A32" i="1"/>
  <c r="M10" i="2"/>
  <c r="I21" i="2"/>
  <c r="N23" i="2"/>
  <c r="S24" i="2"/>
  <c r="S29" i="2"/>
  <c r="U33" i="2"/>
  <c r="B32" i="1"/>
  <c r="U10" i="2"/>
  <c r="L21" i="2"/>
  <c r="AB23" i="2"/>
  <c r="Z24" i="2"/>
  <c r="AA29" i="2"/>
  <c r="C21" i="1"/>
  <c r="A28" i="1"/>
  <c r="C36" i="1"/>
  <c r="K10" i="2"/>
  <c r="S13" i="2"/>
  <c r="X17" i="2"/>
  <c r="K21" i="2"/>
  <c r="W23" i="2"/>
  <c r="M25" i="2"/>
  <c r="Z28" i="2"/>
  <c r="Q29" i="2"/>
  <c r="Z32" i="2"/>
  <c r="T33" i="2"/>
  <c r="M35" i="2"/>
  <c r="U28" i="2"/>
  <c r="H17" i="2"/>
  <c r="K20" i="2"/>
  <c r="C28" i="1"/>
  <c r="I9" i="2"/>
  <c r="S10" i="2"/>
  <c r="AC13" i="2"/>
  <c r="I17" i="2"/>
  <c r="AC17" i="2"/>
  <c r="U20" i="2"/>
  <c r="R21" i="2"/>
  <c r="AA24" i="2"/>
  <c r="U25" i="2"/>
  <c r="O27" i="2"/>
  <c r="K28" i="2"/>
  <c r="AB28" i="2"/>
  <c r="T29" i="2"/>
  <c r="AC32" i="2"/>
  <c r="Y33" i="2"/>
  <c r="AC35" i="2"/>
  <c r="AA28" i="2"/>
  <c r="A35" i="1"/>
  <c r="K17" i="2"/>
  <c r="AA20" i="2"/>
  <c r="S21" i="2"/>
  <c r="Y25" i="2"/>
  <c r="T27" i="2"/>
  <c r="L28" i="2"/>
  <c r="AC28" i="2"/>
  <c r="B28" i="1"/>
  <c r="B35" i="1"/>
  <c r="L17" i="2"/>
  <c r="U21" i="2"/>
  <c r="U27" i="2"/>
  <c r="M28" i="2"/>
  <c r="AC29" i="2"/>
  <c r="A25" i="1"/>
  <c r="B25" i="1"/>
  <c r="C35" i="1"/>
  <c r="Y10" i="2"/>
  <c r="N14" i="2"/>
  <c r="R17" i="2"/>
  <c r="X21" i="2"/>
  <c r="AC27" i="2"/>
  <c r="R28" i="2"/>
  <c r="K32" i="2"/>
  <c r="J33" i="2"/>
  <c r="O34" i="2"/>
  <c r="U17" i="2"/>
  <c r="AB17" i="2"/>
  <c r="L27" i="2"/>
  <c r="J28" i="2"/>
  <c r="C18" i="1"/>
  <c r="C25" i="1"/>
  <c r="A36" i="1"/>
  <c r="I13" i="2"/>
  <c r="Q14" i="2"/>
  <c r="AA16" i="2"/>
  <c r="S17" i="2"/>
  <c r="H21" i="2"/>
  <c r="AB21" i="2"/>
  <c r="L23" i="2"/>
  <c r="J25" i="2"/>
  <c r="O26" i="2"/>
  <c r="AE27" i="2"/>
  <c r="S28" i="2"/>
  <c r="I29" i="2"/>
  <c r="K33" i="2"/>
  <c r="B20" i="1"/>
  <c r="B23" i="1"/>
  <c r="S12" i="2"/>
  <c r="U31" i="2"/>
  <c r="R36" i="2"/>
  <c r="A23" i="1"/>
  <c r="C20" i="1"/>
  <c r="A39" i="1"/>
  <c r="B44" i="1"/>
  <c r="Q15" i="2"/>
  <c r="A21" i="1"/>
  <c r="C23" i="1"/>
  <c r="B39" i="1"/>
  <c r="C44" i="1"/>
  <c r="H9" i="2"/>
  <c r="Q9" i="2"/>
  <c r="I10" i="2"/>
  <c r="W10" i="2"/>
  <c r="I11" i="2"/>
  <c r="AE11" i="2"/>
  <c r="U12" i="2"/>
  <c r="H13" i="2"/>
  <c r="R13" i="2"/>
  <c r="AB13" i="2"/>
  <c r="O14" i="2"/>
  <c r="AE14" i="2"/>
  <c r="T15" i="2"/>
  <c r="J16" i="2"/>
  <c r="Z16" i="2"/>
  <c r="J17" i="2"/>
  <c r="T17" i="2"/>
  <c r="J20" i="2"/>
  <c r="Z20" i="2"/>
  <c r="J21" i="2"/>
  <c r="T21" i="2"/>
  <c r="T23" i="2"/>
  <c r="L24" i="2"/>
  <c r="AB24" i="2"/>
  <c r="L25" i="2"/>
  <c r="X25" i="2"/>
  <c r="I26" i="2"/>
  <c r="M27" i="2"/>
  <c r="T28" i="2"/>
  <c r="H29" i="2"/>
  <c r="R29" i="2"/>
  <c r="AB29" i="2"/>
  <c r="AE30" i="2"/>
  <c r="W31" i="2"/>
  <c r="L32" i="2"/>
  <c r="AB32" i="2"/>
  <c r="L33" i="2"/>
  <c r="X33" i="2"/>
  <c r="I34" i="2"/>
  <c r="L35" i="2"/>
  <c r="AE35" i="2"/>
  <c r="S36" i="2"/>
  <c r="W12" i="2"/>
  <c r="T36" i="2"/>
  <c r="O11" i="2"/>
  <c r="W15" i="2"/>
  <c r="L16" i="2"/>
  <c r="AB16" i="2"/>
  <c r="L20" i="2"/>
  <c r="AB20" i="2"/>
  <c r="P25" i="2"/>
  <c r="Z25" i="2"/>
  <c r="V26" i="2"/>
  <c r="AC31" i="2"/>
  <c r="P33" i="2"/>
  <c r="Z33" i="2"/>
  <c r="Q34" i="2"/>
  <c r="U36" i="2"/>
  <c r="A19" i="1"/>
  <c r="Z12" i="2"/>
  <c r="J13" i="2"/>
  <c r="T13" i="2"/>
  <c r="S14" i="2"/>
  <c r="B15" i="1"/>
  <c r="B19" i="1"/>
  <c r="A22" i="1"/>
  <c r="C24" i="1"/>
  <c r="I7" i="2"/>
  <c r="I43" i="6" s="1"/>
  <c r="AC9" i="2"/>
  <c r="O10" i="2"/>
  <c r="AA10" i="2"/>
  <c r="Q11" i="2"/>
  <c r="K12" i="2"/>
  <c r="AA12" i="2"/>
  <c r="K13" i="2"/>
  <c r="U13" i="2"/>
  <c r="V14" i="2"/>
  <c r="H15" i="2"/>
  <c r="AB15" i="2"/>
  <c r="M16" i="2"/>
  <c r="AC16" i="2"/>
  <c r="M17" i="2"/>
  <c r="Y17" i="2"/>
  <c r="M20" i="2"/>
  <c r="AC20" i="2"/>
  <c r="M21" i="2"/>
  <c r="Y21" i="2"/>
  <c r="AD23" i="2"/>
  <c r="Q25" i="2"/>
  <c r="AA25" i="2"/>
  <c r="AD26" i="2"/>
  <c r="K29" i="2"/>
  <c r="U29" i="2"/>
  <c r="L31" i="2"/>
  <c r="AE31" i="2"/>
  <c r="S32" i="2"/>
  <c r="Q33" i="2"/>
  <c r="AA33" i="2"/>
  <c r="W34" i="2"/>
  <c r="T35" i="2"/>
  <c r="J36" i="2"/>
  <c r="Z36" i="2"/>
  <c r="J9" i="2"/>
  <c r="K9" i="2" s="1"/>
  <c r="A17" i="1"/>
  <c r="C19" i="1"/>
  <c r="B22" i="1"/>
  <c r="U9" i="2"/>
  <c r="P10" i="2"/>
  <c r="AC10" i="2"/>
  <c r="S11" i="2"/>
  <c r="M12" i="2"/>
  <c r="AC12" i="2"/>
  <c r="L13" i="2"/>
  <c r="X13" i="2"/>
  <c r="I14" i="2"/>
  <c r="W14" i="2"/>
  <c r="I15" i="2"/>
  <c r="AD15" i="2"/>
  <c r="R16" i="2"/>
  <c r="P17" i="2"/>
  <c r="Z17" i="2"/>
  <c r="L19" i="2"/>
  <c r="R20" i="2"/>
  <c r="P21" i="2"/>
  <c r="Z21" i="2"/>
  <c r="T24" i="2"/>
  <c r="H25" i="2"/>
  <c r="R25" i="2"/>
  <c r="AB25" i="2"/>
  <c r="AE26" i="2"/>
  <c r="W27" i="2"/>
  <c r="L29" i="2"/>
  <c r="X29" i="2"/>
  <c r="I30" i="2"/>
  <c r="M31" i="2"/>
  <c r="T32" i="2"/>
  <c r="H33" i="2"/>
  <c r="R33" i="2"/>
  <c r="AB33" i="2"/>
  <c r="Y34" i="2"/>
  <c r="U35" i="2"/>
  <c r="K36" i="2"/>
  <c r="AA36" i="2"/>
  <c r="AB31" i="2"/>
  <c r="B17" i="1"/>
  <c r="A20" i="1"/>
  <c r="M9" i="2"/>
  <c r="Q10" i="2"/>
  <c r="AE10" i="2"/>
  <c r="W11" i="2"/>
  <c r="N12" i="2"/>
  <c r="AE12" i="2"/>
  <c r="M13" i="2"/>
  <c r="Y13" i="2"/>
  <c r="J14" i="2"/>
  <c r="X14" i="2"/>
  <c r="M15" i="2"/>
  <c r="AE15" i="2"/>
  <c r="S16" i="2"/>
  <c r="Q17" i="2"/>
  <c r="AA17" i="2"/>
  <c r="S20" i="2"/>
  <c r="Q21" i="2"/>
  <c r="AA21" i="2"/>
  <c r="U24" i="2"/>
  <c r="I25" i="2"/>
  <c r="S25" i="2"/>
  <c r="AC25" i="2"/>
  <c r="AB27" i="2"/>
  <c r="M29" i="2"/>
  <c r="Y29" i="2"/>
  <c r="O30" i="2"/>
  <c r="O31" i="2"/>
  <c r="U32" i="2"/>
  <c r="I33" i="2"/>
  <c r="S33" i="2"/>
  <c r="AC33" i="2"/>
  <c r="AE34" i="2"/>
  <c r="W35" i="2"/>
  <c r="L36" i="2"/>
  <c r="AB36" i="2"/>
  <c r="U15" i="2"/>
  <c r="A44" i="1"/>
  <c r="Q7" i="2"/>
  <c r="I103" i="6" s="1"/>
  <c r="X9" i="2"/>
  <c r="Y11" i="2"/>
  <c r="P13" i="2"/>
  <c r="Z13" i="2"/>
  <c r="K14" i="2"/>
  <c r="O15" i="2"/>
  <c r="T16" i="2"/>
  <c r="T20" i="2"/>
  <c r="P29" i="2"/>
  <c r="Z29" i="2"/>
  <c r="V30" i="2"/>
  <c r="T31" i="2"/>
  <c r="AB35" i="2"/>
  <c r="M36" i="2"/>
  <c r="AC36" i="2"/>
  <c r="A4" i="1"/>
  <c r="I8" i="2"/>
  <c r="U8" i="2"/>
  <c r="A16" i="1"/>
  <c r="M8" i="2"/>
  <c r="B16" i="1"/>
  <c r="Q8" i="2"/>
  <c r="AC8" i="2"/>
  <c r="L5" i="6"/>
  <c r="L13" i="6"/>
  <c r="P18" i="2"/>
  <c r="AA19" i="2"/>
  <c r="S19" i="2"/>
  <c r="K19" i="2"/>
  <c r="Z19" i="2"/>
  <c r="R19" i="2"/>
  <c r="J19" i="2"/>
  <c r="Y19" i="2"/>
  <c r="Q19" i="2"/>
  <c r="I19" i="2"/>
  <c r="X19" i="2"/>
  <c r="P19" i="2"/>
  <c r="H19" i="2"/>
  <c r="V19" i="2"/>
  <c r="AC22" i="2"/>
  <c r="U22" i="2"/>
  <c r="M22" i="2"/>
  <c r="AB22" i="2"/>
  <c r="T22" i="2"/>
  <c r="L22" i="2"/>
  <c r="AA22" i="2"/>
  <c r="S22" i="2"/>
  <c r="K22" i="2"/>
  <c r="Z22" i="2"/>
  <c r="R22" i="2"/>
  <c r="J22" i="2"/>
  <c r="V22" i="2"/>
  <c r="A15" i="1"/>
  <c r="H7" i="2"/>
  <c r="X7" i="2"/>
  <c r="W88" i="6" s="1"/>
  <c r="N8" i="2"/>
  <c r="V8" i="2"/>
  <c r="J10" i="2"/>
  <c r="R10" i="2"/>
  <c r="Z10" i="2"/>
  <c r="H11" i="2"/>
  <c r="P11" i="2"/>
  <c r="X11" i="2"/>
  <c r="Y12" i="2"/>
  <c r="Q12" i="2"/>
  <c r="I12" i="2"/>
  <c r="X12" i="2"/>
  <c r="P12" i="2"/>
  <c r="H12" i="2"/>
  <c r="R12" i="2"/>
  <c r="AB12" i="2"/>
  <c r="AC14" i="2"/>
  <c r="U14" i="2"/>
  <c r="M14" i="2"/>
  <c r="AB14" i="2"/>
  <c r="T14" i="2"/>
  <c r="L14" i="2"/>
  <c r="P14" i="2"/>
  <c r="Z14" i="2"/>
  <c r="L15" i="2"/>
  <c r="V15" i="2"/>
  <c r="Q18" i="2"/>
  <c r="W19" i="2"/>
  <c r="W22" i="2"/>
  <c r="M23" i="2"/>
  <c r="AC23" i="2"/>
  <c r="N26" i="2"/>
  <c r="N30" i="2"/>
  <c r="B26" i="1"/>
  <c r="B4" i="2"/>
  <c r="J7" i="2"/>
  <c r="W43" i="6" s="1"/>
  <c r="R7" i="2"/>
  <c r="W73" i="6" s="1"/>
  <c r="H8" i="2"/>
  <c r="X8" i="2"/>
  <c r="N9" i="2"/>
  <c r="V9" i="2"/>
  <c r="L10" i="2"/>
  <c r="T10" i="2"/>
  <c r="AB10" i="2"/>
  <c r="J11" i="2"/>
  <c r="R11" i="2"/>
  <c r="Z11" i="2"/>
  <c r="J12" i="2"/>
  <c r="T12" i="2"/>
  <c r="AD12" i="2"/>
  <c r="H14" i="2"/>
  <c r="R14" i="2"/>
  <c r="AD14" i="2"/>
  <c r="N15" i="2"/>
  <c r="W18" i="2"/>
  <c r="M19" i="2"/>
  <c r="AC19" i="2"/>
  <c r="I22" i="2"/>
  <c r="Y22" i="2"/>
  <c r="O23" i="2"/>
  <c r="AE23" i="2"/>
  <c r="Q26" i="2"/>
  <c r="Q30" i="2"/>
  <c r="V18" i="2"/>
  <c r="H18" i="2"/>
  <c r="AD19" i="2"/>
  <c r="N22" i="2"/>
  <c r="C26" i="1"/>
  <c r="X18" i="2"/>
  <c r="A27" i="1"/>
  <c r="J8" i="2"/>
  <c r="R8" i="2"/>
  <c r="N10" i="2"/>
  <c r="V10" i="2"/>
  <c r="L11" i="2"/>
  <c r="T11" i="2"/>
  <c r="AB11" i="2"/>
  <c r="L12" i="2"/>
  <c r="V12" i="2"/>
  <c r="AA15" i="2"/>
  <c r="S15" i="2"/>
  <c r="K15" i="2"/>
  <c r="Z15" i="2"/>
  <c r="R15" i="2"/>
  <c r="J15" i="2"/>
  <c r="X15" i="2"/>
  <c r="P15" i="2"/>
  <c r="AC15" i="2"/>
  <c r="I18" i="2"/>
  <c r="O19" i="2"/>
  <c r="AE19" i="2"/>
  <c r="O22" i="2"/>
  <c r="AE22" i="2"/>
  <c r="AC18" i="2"/>
  <c r="U18" i="2"/>
  <c r="M18" i="2"/>
  <c r="AB18" i="2"/>
  <c r="T18" i="2"/>
  <c r="L18" i="2"/>
  <c r="AA18" i="2"/>
  <c r="S18" i="2"/>
  <c r="K18" i="2"/>
  <c r="Z18" i="2"/>
  <c r="R18" i="2"/>
  <c r="J18" i="2"/>
  <c r="N19" i="2"/>
  <c r="AD22" i="2"/>
  <c r="B27" i="1"/>
  <c r="A30" i="1"/>
  <c r="M7" i="2"/>
  <c r="Y103" i="6" s="1"/>
  <c r="U7" i="2"/>
  <c r="I28" i="6" s="1"/>
  <c r="AC7" i="2"/>
  <c r="M11" i="2"/>
  <c r="U11" i="2"/>
  <c r="AC11" i="2"/>
  <c r="N18" i="2"/>
  <c r="AD18" i="2"/>
  <c r="T19" i="2"/>
  <c r="P22" i="2"/>
  <c r="AA23" i="2"/>
  <c r="S23" i="2"/>
  <c r="K23" i="2"/>
  <c r="Z23" i="2"/>
  <c r="R23" i="2"/>
  <c r="J23" i="2"/>
  <c r="Y23" i="2"/>
  <c r="Q23" i="2"/>
  <c r="I23" i="2"/>
  <c r="X23" i="2"/>
  <c r="P23" i="2"/>
  <c r="H23" i="2"/>
  <c r="V23" i="2"/>
  <c r="X26" i="2"/>
  <c r="P26" i="2"/>
  <c r="H26" i="2"/>
  <c r="AC26" i="2"/>
  <c r="U26" i="2"/>
  <c r="M26" i="2"/>
  <c r="AB26" i="2"/>
  <c r="T26" i="2"/>
  <c r="L26" i="2"/>
  <c r="AA26" i="2"/>
  <c r="S26" i="2"/>
  <c r="K26" i="2"/>
  <c r="Z26" i="2"/>
  <c r="R26" i="2"/>
  <c r="J26" i="2"/>
  <c r="Y26" i="2"/>
  <c r="X30" i="2"/>
  <c r="P30" i="2"/>
  <c r="H30" i="2"/>
  <c r="AC30" i="2"/>
  <c r="U30" i="2"/>
  <c r="M30" i="2"/>
  <c r="AB30" i="2"/>
  <c r="T30" i="2"/>
  <c r="L30" i="2"/>
  <c r="AA30" i="2"/>
  <c r="S30" i="2"/>
  <c r="K30" i="2"/>
  <c r="Z30" i="2"/>
  <c r="R30" i="2"/>
  <c r="J30" i="2"/>
  <c r="Y30" i="2"/>
  <c r="C27" i="1"/>
  <c r="B30" i="1"/>
  <c r="N7" i="2"/>
  <c r="I58" i="6" s="1"/>
  <c r="V7" i="2"/>
  <c r="V28" i="6" s="1"/>
  <c r="N11" i="2"/>
  <c r="V11" i="2"/>
  <c r="O18" i="2"/>
  <c r="AE18" i="2"/>
  <c r="U19" i="2"/>
  <c r="Q22" i="2"/>
  <c r="N16" i="2"/>
  <c r="V16" i="2"/>
  <c r="AD16" i="2"/>
  <c r="N20" i="2"/>
  <c r="V20" i="2"/>
  <c r="AD20" i="2"/>
  <c r="N24" i="2"/>
  <c r="V24" i="2"/>
  <c r="AD24" i="2"/>
  <c r="H27" i="2"/>
  <c r="P27" i="2"/>
  <c r="X27" i="2"/>
  <c r="N28" i="2"/>
  <c r="V28" i="2"/>
  <c r="AD28" i="2"/>
  <c r="H31" i="2"/>
  <c r="P31" i="2"/>
  <c r="X31" i="2"/>
  <c r="N32" i="2"/>
  <c r="V32" i="2"/>
  <c r="AD32" i="2"/>
  <c r="J34" i="2"/>
  <c r="R34" i="2"/>
  <c r="Z34" i="2"/>
  <c r="H35" i="2"/>
  <c r="P35" i="2"/>
  <c r="X35" i="2"/>
  <c r="N36" i="2"/>
  <c r="V36" i="2"/>
  <c r="AD36" i="2"/>
  <c r="O16" i="2"/>
  <c r="W16" i="2"/>
  <c r="AE16" i="2"/>
  <c r="O20" i="2"/>
  <c r="W20" i="2"/>
  <c r="AE20" i="2"/>
  <c r="O24" i="2"/>
  <c r="W24" i="2"/>
  <c r="AE24" i="2"/>
  <c r="I27" i="2"/>
  <c r="Q27" i="2"/>
  <c r="Y27" i="2"/>
  <c r="O28" i="2"/>
  <c r="W28" i="2"/>
  <c r="AE28" i="2"/>
  <c r="I31" i="2"/>
  <c r="Q31" i="2"/>
  <c r="Y31" i="2"/>
  <c r="O32" i="2"/>
  <c r="W32" i="2"/>
  <c r="AE32" i="2"/>
  <c r="K34" i="2"/>
  <c r="S34" i="2"/>
  <c r="AA34" i="2"/>
  <c r="I35" i="2"/>
  <c r="Q35" i="2"/>
  <c r="Y35" i="2"/>
  <c r="O36" i="2"/>
  <c r="W36" i="2"/>
  <c r="AE36" i="2"/>
  <c r="N13" i="2"/>
  <c r="V13" i="2"/>
  <c r="AD13" i="2"/>
  <c r="H16" i="2"/>
  <c r="P16" i="2"/>
  <c r="X16" i="2"/>
  <c r="N17" i="2"/>
  <c r="V17" i="2"/>
  <c r="AD17" i="2"/>
  <c r="H20" i="2"/>
  <c r="P20" i="2"/>
  <c r="X20" i="2"/>
  <c r="N21" i="2"/>
  <c r="V21" i="2"/>
  <c r="AD21" i="2"/>
  <c r="H24" i="2"/>
  <c r="P24" i="2"/>
  <c r="X24" i="2"/>
  <c r="N25" i="2"/>
  <c r="V25" i="2"/>
  <c r="AD25" i="2"/>
  <c r="J27" i="2"/>
  <c r="R27" i="2"/>
  <c r="Z27" i="2"/>
  <c r="H28" i="2"/>
  <c r="P28" i="2"/>
  <c r="X28" i="2"/>
  <c r="N29" i="2"/>
  <c r="V29" i="2"/>
  <c r="AD29" i="2"/>
  <c r="J31" i="2"/>
  <c r="R31" i="2"/>
  <c r="Z31" i="2"/>
  <c r="H32" i="2"/>
  <c r="P32" i="2"/>
  <c r="X32" i="2"/>
  <c r="N33" i="2"/>
  <c r="V33" i="2"/>
  <c r="AD33" i="2"/>
  <c r="L34" i="2"/>
  <c r="T34" i="2"/>
  <c r="AB34" i="2"/>
  <c r="J35" i="2"/>
  <c r="R35" i="2"/>
  <c r="Z35" i="2"/>
  <c r="H36" i="2"/>
  <c r="P36" i="2"/>
  <c r="X36" i="2"/>
  <c r="O13" i="2"/>
  <c r="W13" i="2"/>
  <c r="I16" i="2"/>
  <c r="Q16" i="2"/>
  <c r="O17" i="2"/>
  <c r="W17" i="2"/>
  <c r="I20" i="2"/>
  <c r="Q20" i="2"/>
  <c r="O21" i="2"/>
  <c r="W21" i="2"/>
  <c r="I24" i="2"/>
  <c r="Q24" i="2"/>
  <c r="O25" i="2"/>
  <c r="W25" i="2"/>
  <c r="K27" i="2"/>
  <c r="S27" i="2"/>
  <c r="AA27" i="2"/>
  <c r="I28" i="2"/>
  <c r="Q28" i="2"/>
  <c r="O29" i="2"/>
  <c r="W29" i="2"/>
  <c r="K31" i="2"/>
  <c r="S31" i="2"/>
  <c r="AA31" i="2"/>
  <c r="I32" i="2"/>
  <c r="Q32" i="2"/>
  <c r="O33" i="2"/>
  <c r="W33" i="2"/>
  <c r="M34" i="2"/>
  <c r="U34" i="2"/>
  <c r="AC34" i="2"/>
  <c r="K35" i="2"/>
  <c r="S35" i="2"/>
  <c r="AA35" i="2"/>
  <c r="I36" i="2"/>
  <c r="Q36" i="2"/>
  <c r="N34" i="2"/>
  <c r="V34" i="2"/>
  <c r="AD34" i="2"/>
  <c r="N27" i="2"/>
  <c r="V27" i="2"/>
  <c r="N31" i="2"/>
  <c r="V31" i="2"/>
  <c r="H34" i="2"/>
  <c r="P34" i="2"/>
  <c r="N35" i="2"/>
  <c r="V35" i="2"/>
  <c r="AR7" i="6"/>
  <c r="S9" i="2" l="1"/>
  <c r="AA9" i="2"/>
  <c r="Y9" i="2"/>
  <c r="Z9" i="2" s="1"/>
  <c r="L9" i="2"/>
  <c r="T9" i="2"/>
  <c r="O9" i="2"/>
  <c r="P9" i="2" s="1"/>
  <c r="AB9" i="2"/>
  <c r="W9" i="2"/>
  <c r="S8" i="2"/>
  <c r="T8" i="2" s="1"/>
  <c r="K8" i="2"/>
  <c r="L8" i="2" s="1"/>
  <c r="Y73" i="6"/>
  <c r="Y8" i="2"/>
  <c r="Z8" i="2" s="1"/>
  <c r="O8" i="2"/>
  <c r="P8" i="2" s="1"/>
  <c r="AA8" i="2"/>
  <c r="AB8" i="2" s="1"/>
  <c r="G58" i="6"/>
  <c r="W8" i="2"/>
  <c r="W58" i="6"/>
  <c r="G88" i="6"/>
  <c r="G103" i="6"/>
  <c r="Y88" i="6"/>
  <c r="G73" i="6"/>
  <c r="I73" i="6"/>
  <c r="I88" i="6"/>
  <c r="Y43" i="6"/>
  <c r="W103" i="6"/>
  <c r="G43" i="6"/>
  <c r="Y58" i="6"/>
  <c r="S7" i="2"/>
  <c r="K7" i="2"/>
  <c r="AA7" i="2"/>
  <c r="Y7" i="2"/>
  <c r="W7" i="2"/>
  <c r="G30" i="6" s="1"/>
  <c r="O7" i="2"/>
  <c r="AC58" i="6" s="1"/>
  <c r="AR8" i="6"/>
  <c r="AO7" i="6"/>
  <c r="AN7" i="6"/>
  <c r="AM7" i="6"/>
  <c r="AP7" i="6"/>
  <c r="AC111" i="6" s="1"/>
  <c r="AD9" i="2" l="1"/>
  <c r="AE9" i="2" s="1"/>
  <c r="C17" i="1" s="1"/>
  <c r="AD8" i="2"/>
  <c r="AE8" i="2" s="1"/>
  <c r="C16" i="1" s="1"/>
  <c r="P7" i="2"/>
  <c r="G60" i="6" s="1"/>
  <c r="Z7" i="2"/>
  <c r="G90" i="6" s="1"/>
  <c r="AC88" i="6"/>
  <c r="AB7" i="2"/>
  <c r="G105" i="6" s="1"/>
  <c r="AC103" i="6"/>
  <c r="L7" i="2"/>
  <c r="G45" i="6" s="1"/>
  <c r="AC43" i="6"/>
  <c r="T7" i="2"/>
  <c r="G75" i="6" s="1"/>
  <c r="AC73" i="6"/>
  <c r="L111" i="6"/>
  <c r="L6" i="6"/>
  <c r="AP8" i="6"/>
  <c r="AC112" i="6" s="1"/>
  <c r="AR9" i="6"/>
  <c r="AO8" i="6"/>
  <c r="AN8" i="6"/>
  <c r="AM8" i="6"/>
  <c r="AD7" i="2" l="1"/>
  <c r="L112" i="6"/>
  <c r="L7" i="6"/>
  <c r="AM9" i="6"/>
  <c r="AP9" i="6"/>
  <c r="AC113" i="6" s="1"/>
  <c r="AR10" i="6"/>
  <c r="AO9" i="6"/>
  <c r="AN9" i="6"/>
  <c r="AE7" i="2" l="1"/>
  <c r="A117" i="6" s="1"/>
  <c r="L113" i="6"/>
  <c r="L8" i="6"/>
  <c r="AR11" i="6"/>
  <c r="AO10" i="6"/>
  <c r="AM10" i="6"/>
  <c r="AP10" i="6"/>
  <c r="AC114" i="6" s="1"/>
  <c r="AN10" i="6"/>
  <c r="C15" i="1" l="1"/>
  <c r="B11" i="1"/>
  <c r="B9" i="1"/>
  <c r="J4" i="1"/>
  <c r="B10" i="1"/>
  <c r="G4" i="1"/>
  <c r="D4" i="1"/>
  <c r="H4" i="2"/>
  <c r="E4" i="2"/>
  <c r="K4" i="2"/>
  <c r="L114" i="6"/>
  <c r="L9" i="6"/>
  <c r="AO11" i="6"/>
  <c r="AN11" i="6"/>
  <c r="L10" i="6" s="1"/>
  <c r="AM11" i="6"/>
  <c r="L115" i="6" s="1"/>
  <c r="AP11" i="6"/>
  <c r="AC115" i="6" s="1"/>
</calcChain>
</file>

<file path=xl/sharedStrings.xml><?xml version="1.0" encoding="utf-8"?>
<sst xmlns="http://schemas.openxmlformats.org/spreadsheetml/2006/main" count="452" uniqueCount="285">
  <si>
    <t>RESUMEN DEL PROCESO DE EVALUACIÓN FINANCIERA</t>
  </si>
  <si>
    <t>Proponentes cargados</t>
  </si>
  <si>
    <t>Habilitados</t>
  </si>
  <si>
    <t>No habilitados</t>
  </si>
  <si>
    <t>Pendientes</t>
  </si>
  <si>
    <t>Estado</t>
  </si>
  <si>
    <t>Cantidad</t>
  </si>
  <si>
    <t>HABILITADO</t>
  </si>
  <si>
    <t>NO HABILITADO</t>
  </si>
  <si>
    <t>PENDIENTE</t>
  </si>
  <si>
    <t>ID</t>
  </si>
  <si>
    <t>Proponente</t>
  </si>
  <si>
    <t>Resultado general</t>
  </si>
  <si>
    <t>MATRIZ DE EVALUACIÓN FINANCIERA DE PROPONENTES</t>
  </si>
  <si>
    <t>Los campos amarillos son diligenciables. Los indicadores se calculan automáticamente a partir de la hoja Integrantes. La propuesta se considera habilitada únicamente cuando cumple la revisión documental y los seis indicadores.</t>
  </si>
  <si>
    <t>Tipo</t>
  </si>
  <si>
    <t>RUP vigente y en firme</t>
  </si>
  <si>
    <t>Corte 31/12/2025</t>
  </si>
  <si>
    <t>RUES verificado</t>
  </si>
  <si>
    <t>Soportes financieros</t>
  </si>
  <si>
    <t>% participación total</t>
  </si>
  <si>
    <t>AC ponderado</t>
  </si>
  <si>
    <t>PC ponderado</t>
  </si>
  <si>
    <t>Liquidez</t>
  </si>
  <si>
    <t>Cumple liquidez</t>
  </si>
  <si>
    <t>AT ponderado</t>
  </si>
  <si>
    <t>PT ponderado</t>
  </si>
  <si>
    <t>Endeudamiento</t>
  </si>
  <si>
    <t>Cumple endeudamiento</t>
  </si>
  <si>
    <t>UO ponderada</t>
  </si>
  <si>
    <t>GI ponderados</t>
  </si>
  <si>
    <t>Cobertura intereses</t>
  </si>
  <si>
    <t>Cumple cobertura</t>
  </si>
  <si>
    <t>Capital de trabajo</t>
  </si>
  <si>
    <t>Mínimo requerido</t>
  </si>
  <si>
    <t>Cumple capital de trabajo</t>
  </si>
  <si>
    <t>Patrimonio ponderado</t>
  </si>
  <si>
    <t>Rentabilidad patrimonio</t>
  </si>
  <si>
    <t>Cumple rent. patrimonio</t>
  </si>
  <si>
    <t>Rentabilidad activo</t>
  </si>
  <si>
    <t>Cumple rent. activo</t>
  </si>
  <si>
    <t>Resultado documental</t>
  </si>
  <si>
    <t>Resultado financiero</t>
  </si>
  <si>
    <t>Observaciones / requerimientos</t>
  </si>
  <si>
    <t>Valor de la propuesta (COP)</t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</si>
  <si>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</si>
  <si>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</si>
  <si>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</si>
  <si>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</si>
  <si>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</si>
  <si>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</si>
  <si>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</si>
  <si>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</si>
  <si>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</si>
  <si>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</si>
  <si>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</si>
  <si>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</si>
  <si>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</si>
  <si>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</si>
  <si>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</si>
  <si>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</si>
  <si>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</si>
  <si>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</si>
  <si>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</si>
  <si>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</si>
  <si>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</si>
  <si>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</si>
  <si>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</si>
  <si>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</si>
  <si>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</si>
  <si>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</si>
  <si>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</si>
  <si>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</si>
  <si>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</si>
  <si>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</si>
  <si>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DATOS FINANCIEROS POR INTEGRANTE</t>
  </si>
  <si>
    <t>Registre una fila por cada proponente individual o por cada integrante del consorcio/unión temporal. Para un proponente individual, use participación del 100%. Los valores financieros se registran en pesos colombianos.</t>
  </si>
  <si>
    <t>ID proponente</t>
  </si>
  <si>
    <t>Nombre del proponente / estructura</t>
  </si>
  <si>
    <t>Integrante / razón social</t>
  </si>
  <si>
    <t>NIT</t>
  </si>
  <si>
    <t>% participación</t>
  </si>
  <si>
    <t>Activo corriente (COP)</t>
  </si>
  <si>
    <t>Pasivo corriente (COP)</t>
  </si>
  <si>
    <t>Activo total (COP)</t>
  </si>
  <si>
    <t>Pasivo total (COP)</t>
  </si>
  <si>
    <t>Patrimonio (COP)</t>
  </si>
  <si>
    <t>Utilidad operacional (COP)</t>
  </si>
  <si>
    <t>Gastos de intereses (COP)</t>
  </si>
  <si>
    <t>Capital de trabajo individual</t>
  </si>
  <si>
    <t>Validación de fila</t>
  </si>
  <si>
    <t>Observaciones</t>
  </si>
  <si>
    <t>Folio / ubicación del soporte financiero</t>
  </si>
  <si>
    <t>PARÁMETROS DE EVALUACIÓN FINANCIERA</t>
  </si>
  <si>
    <t>Tipos</t>
  </si>
  <si>
    <t>Revisión</t>
  </si>
  <si>
    <t>Individual</t>
  </si>
  <si>
    <t>Sí</t>
  </si>
  <si>
    <t>Proceso</t>
  </si>
  <si>
    <t>Convocatoria Pública No. 004 de 2026</t>
  </si>
  <si>
    <t>Consorcio</t>
  </si>
  <si>
    <t>No</t>
  </si>
  <si>
    <t>Presupuesto oficial (COP)</t>
  </si>
  <si>
    <t>Unión Temporal</t>
  </si>
  <si>
    <t>Pendiente</t>
  </si>
  <si>
    <t>Porcentaje mínimo de capital de trabajo</t>
  </si>
  <si>
    <t>No aplica</t>
  </si>
  <si>
    <t>Capital de trabajo mínimo (COP)</t>
  </si>
  <si>
    <t>Fecha de corte de la información</t>
  </si>
  <si>
    <t>31/12/2025</t>
  </si>
  <si>
    <t>Indicador</t>
  </si>
  <si>
    <t>Fórmula</t>
  </si>
  <si>
    <t>Condición</t>
  </si>
  <si>
    <t>Umbral</t>
  </si>
  <si>
    <t>Regla especial</t>
  </si>
  <si>
    <t>Índice de liquidez</t>
  </si>
  <si>
    <t>Activo corriente / Pasivo corriente</t>
  </si>
  <si>
    <t>Mayor o igual</t>
  </si>
  <si>
    <t>Si el pasivo corriente es cero, cumple.</t>
  </si>
  <si>
    <t>Índice de endeudamiento</t>
  </si>
  <si>
    <t>Pasivo total / Activo total</t>
  </si>
  <si>
    <t>Menor o igual</t>
  </si>
  <si>
    <t>Razón de cobertura de intereses</t>
  </si>
  <si>
    <t>Utilidad operacional / Gastos de intereses</t>
  </si>
  <si>
    <t>Si gastos de intereses = 0, cumple salvo utilidad operacional negativa.</t>
  </si>
  <si>
    <t>Activo corriente - Pasivo corriente</t>
  </si>
  <si>
    <t>En estructuras plurales se suma el capital de trabajo de cada integrante.</t>
  </si>
  <si>
    <t>Rentabilidad del patrimonio</t>
  </si>
  <si>
    <t>Utilidad operacional / Patrimonio</t>
  </si>
  <si>
    <t>Rentabilidad del activo</t>
  </si>
  <si>
    <t>Utilidad operacional / Activo total</t>
  </si>
  <si>
    <t>Fuente documental: PLIEGOS.pdf – Convocatoria Pública No. 004 de 2026, numerales 4.2, 4.2.1.1 y 4.2.1.2 (páginas 42 a 45), y presupuesto oficial (página 18).</t>
  </si>
  <si>
    <t>Responsable que aprueba / firma</t>
  </si>
  <si>
    <t>Cargo del responsable</t>
  </si>
  <si>
    <t>Proyectó</t>
  </si>
  <si>
    <t>Cargo de quien proyectó</t>
  </si>
  <si>
    <t>Versión del formato</t>
  </si>
  <si>
    <t>V.5</t>
  </si>
  <si>
    <t>Nombre de la hoja institucional de referencia</t>
  </si>
  <si>
    <t>EVALUACIÓN DE PROVEEDORES</t>
  </si>
  <si>
    <t>Descripción del proceso</t>
  </si>
  <si>
    <t>PRESTACIÓN DEL SERVICIO INTEGRAL DE VIGILANCIA Y SEGURIDAD PRIVADA VEINTICUATRO (24) HORAS AL DÍA, EN LAS MODALIDADES DE VIGILANCIA FIJA, MÓVIL, CON ARMA, SIN ARMA, ESCOLTA, CON MEDIOS TECNOLÓGICOS Y CENTRO DE OPERACIÓN, PARA FUNCIONAR Y PRESTAR SUS SERVICIOS EN LA CENTRAL DE ABASTOS DE BOGOTÁ, UBICADA EN LA AVENIDA CARRERA 80 No. 2-51.</t>
  </si>
  <si>
    <t>INSTRUCTIVO DE USO</t>
  </si>
  <si>
    <t>Paso</t>
  </si>
  <si>
    <t>Hoja</t>
  </si>
  <si>
    <t>Acción</t>
  </si>
  <si>
    <t>Responsable</t>
  </si>
  <si>
    <t>Resultado esperado</t>
  </si>
  <si>
    <t>Observación</t>
  </si>
  <si>
    <t>Integrantes</t>
  </si>
  <si>
    <t>Seleccione un ID de proponente y registre el nombre, tipo e integrante.</t>
  </si>
  <si>
    <t>Evaluador financiero</t>
  </si>
  <si>
    <t>Identificación de cada miembro de la propuesta.</t>
  </si>
  <si>
    <t>Repita el mismo ID para todos los integrantes de una unión temporal o consorcio.</t>
  </si>
  <si>
    <t>Registre el porcentaje de participación en formato porcentaje.</t>
  </si>
  <si>
    <t>La suma por proponente debe ser 100%.</t>
  </si>
  <si>
    <t>Para un proponente individual registre 100%.</t>
  </si>
  <si>
    <t>Digite las cifras tomadas del RUP/estados financieros con corte a 31/12/2025.</t>
  </si>
  <si>
    <t>Cálculo de componentes ponderados y capital de trabajo.</t>
  </si>
  <si>
    <t>Los valores se registran en pesos colombianos.</t>
  </si>
  <si>
    <t>Evaluación</t>
  </si>
  <si>
    <t>Diligencie las cuatro verificaciones documentales.</t>
  </si>
  <si>
    <t>Resultado documental.</t>
  </si>
  <si>
    <t>Use Sí, No, Pendiente o No aplica.</t>
  </si>
  <si>
    <t>Revise los seis indicadores calculados automáticamente.</t>
  </si>
  <si>
    <t>Comité evaluador</t>
  </si>
  <si>
    <t>Resultado financiero: HABILITADO, NO HABILITADO o PENDIENTE.</t>
  </si>
  <si>
    <t>Un solo indicador incumplido produce NO HABILITADO.</t>
  </si>
  <si>
    <t>Registre aclaraciones, inconsistencias o solicitudes de subsanación.</t>
  </si>
  <si>
    <t>Trazabilidad del análisis.</t>
  </si>
  <si>
    <t>No altere las columnas calculadas.</t>
  </si>
  <si>
    <t>REGLAS IMPORTANTES PARA ESTRUCTURAS PLURALES</t>
  </si>
  <si>
    <t>1.</t>
  </si>
  <si>
    <t>Se ponderan los activos corrientes y pasivos corrientes por el porcentaje de participación.</t>
  </si>
  <si>
    <t>2.</t>
  </si>
  <si>
    <t>Se ponderan los pasivos totales y activos totales por el porcentaje de participación.</t>
  </si>
  <si>
    <t>3.</t>
  </si>
  <si>
    <t>Cobertura de intereses</t>
  </si>
  <si>
    <t>Se ponderan utilidad operacional y gastos de intereses por el porcentaje de participación.</t>
  </si>
  <si>
    <t>4.</t>
  </si>
  <si>
    <t>Se suma el capital de trabajo individual de todos los integrantes, sin ponderarlo.</t>
  </si>
  <si>
    <t>5.</t>
  </si>
  <si>
    <t>Rentabilidades</t>
  </si>
  <si>
    <t>Se ponderan utilidad operacional, patrimonio y activo total por el porcentaje de participación.</t>
  </si>
  <si>
    <t>7</t>
  </si>
  <si>
    <t>Carátula Financiera</t>
  </si>
  <si>
    <t>Seleccione el ID del proponente o el NIT de uno de sus integrantes en el panel ubicado a la derecha del formato.</t>
  </si>
  <si>
    <t>Actualización automática de la carátula institucional.</t>
  </si>
  <si>
    <t>El ID tiene prioridad cuando se diligencian ambos campos.</t>
  </si>
  <si>
    <t>8</t>
  </si>
  <si>
    <t>Evaluación / Integrantes</t>
  </si>
  <si>
    <t>Diligencie el valor de la propuesta en Evaluación y el folio de los soportes en Integrantes.</t>
  </si>
  <si>
    <t>Información completa para impresión y firma.</t>
  </si>
  <si>
    <t>La carátula muestra hasta cinco integrantes y cuatro en el encabezado.</t>
  </si>
  <si>
    <t>CALIFICACIÓN FINANCIERA</t>
  </si>
  <si>
    <t>CONTROL DE ACTUALIZACIÓN — NO IMPRIMIR</t>
  </si>
  <si>
    <t>Seleccione ID del proponente</t>
  </si>
  <si>
    <t>O seleccione NIT de un integrante</t>
  </si>
  <si>
    <t>ID efectivo utilizado</t>
  </si>
  <si>
    <t>Proponente Calificado:</t>
  </si>
  <si>
    <t>N°</t>
  </si>
  <si>
    <t>Integrante</t>
  </si>
  <si>
    <t>%</t>
  </si>
  <si>
    <t>Folio / soporte</t>
  </si>
  <si>
    <t>NIT del proponente / integrantes</t>
  </si>
  <si>
    <t>Presupuesto Asignado</t>
  </si>
  <si>
    <t>Valor Propuesta</t>
  </si>
  <si>
    <t>ASPECTOS FINANCIEROS</t>
  </si>
  <si>
    <t>CIFRAS EXPRESADAS EN PESOS</t>
  </si>
  <si>
    <t>Nota metodológica: para consorcios y uniones temporales se utilizan los componentes ponderados según el porcentaje de participación; el capital de trabajo corresponde a la suma del capital de trabajo individual de los integrantes, conforme al pliego.</t>
  </si>
  <si>
    <t>CAPITAL DE TRABAJO</t>
  </si>
  <si>
    <t>REQUISITO</t>
  </si>
  <si>
    <t>≥ 80% DEL PRESUPUESTO OFICIAL</t>
  </si>
  <si>
    <t>CT = Σ (Activo Corrienteᵢ - Pasivo Corrienteᵢ)</t>
  </si>
  <si>
    <t>CT = Capital de Trabajo consolidado. En estructuras plurales se suma el capital de trabajo individual de cada integrante, sin ponderar porcentajes.</t>
  </si>
  <si>
    <t>Criterio de Calificación: el proponente deberá acreditar un capital de trabajo igual o mayor al 80% del presupuesto oficial del proceso.</t>
  </si>
  <si>
    <t>Capital de trabajo consolidado</t>
  </si>
  <si>
    <t>Anotación</t>
  </si>
  <si>
    <t>Comparación del capital de trabajo contra el mínimo exigido.</t>
  </si>
  <si>
    <t>ÍNDICE DE LIQUIDEZ</t>
  </si>
  <si>
    <t>≥ 4,00</t>
  </si>
  <si>
    <t>IL = Activo Corriente ponderado / Pasivo Corriente ponderado</t>
  </si>
  <si>
    <t>AC = Activo Corriente ponderado
PC = Pasivo Corriente ponderado</t>
  </si>
  <si>
    <t>Criterio de Calificación: el índice de liquidez debe ser igual o mayor a 4,00. Cuando el pasivo corriente sea cero, el proponente cumple.</t>
  </si>
  <si>
    <t>Activo corriente ponderado</t>
  </si>
  <si>
    <t>/</t>
  </si>
  <si>
    <t>Pasivo corriente ponderado</t>
  </si>
  <si>
    <t>Resultado del índice de liquidez.</t>
  </si>
  <si>
    <t>NIVEL DE ENDEUDAMIENTO</t>
  </si>
  <si>
    <t>≤ 50,00%</t>
  </si>
  <si>
    <t>NE = Pasivo Total ponderado / Activo Total ponderado</t>
  </si>
  <si>
    <t>PT = Pasivo Total ponderado
AT = Activo Total ponderado</t>
  </si>
  <si>
    <t>Criterio de Calificación: el nivel de endeudamiento debe ser menor o igual al 50%.</t>
  </si>
  <si>
    <t>Pasivo total ponderado</t>
  </si>
  <si>
    <t>Activo total ponderado</t>
  </si>
  <si>
    <t>Resultado del nivel de endeudamiento.</t>
  </si>
  <si>
    <t>RAZÓN DE COBERTURA DE INTERESES</t>
  </si>
  <si>
    <t>RCI = Utilidad Operacional ponderada / Gastos de Intereses ponderados</t>
  </si>
  <si>
    <t>UO = Utilidad Operacional ponderada
GI = Gastos de Intereses ponderados</t>
  </si>
  <si>
    <t>Criterio de Calificación: la razón de cobertura de intereses debe ser igual o mayor a 4,00. Si los gastos de intereses son cero, cumple salvo que la utilidad operacional sea negativa.</t>
  </si>
  <si>
    <t>Utilidad operacional ponderada</t>
  </si>
  <si>
    <t>Gastos de intereses ponderados</t>
  </si>
  <si>
    <t>Resultado de la cobertura de intereses.</t>
  </si>
  <si>
    <t>RENTABILIDAD DEL PATRIMONIO</t>
  </si>
  <si>
    <t>≥ 30,00%</t>
  </si>
  <si>
    <t>RP = Utilidad Operacional ponderada / Patrimonio ponderado</t>
  </si>
  <si>
    <t>UO = Utilidad Operacional ponderada
P = Patrimonio ponderado</t>
  </si>
  <si>
    <t>Criterio de Calificación: la rentabilidad del patrimonio debe ser igual o mayor al 30%.</t>
  </si>
  <si>
    <t>Resultado de la rentabilidad del patrimonio.</t>
  </si>
  <si>
    <t>RENTABILIDAD DEL ACTIVO</t>
  </si>
  <si>
    <t>≥ 15,00%</t>
  </si>
  <si>
    <t>RA = Utilidad Operacional ponderada / Activo Total ponderado</t>
  </si>
  <si>
    <t>UO = Utilidad Operacional ponderada
AT = Activo Total ponderado</t>
  </si>
  <si>
    <t>Criterio de Calificación: la rentabilidad del activo debe ser igual o mayor al 15%.</t>
  </si>
  <si>
    <t>Resultado de la rentabilidad del activo.</t>
  </si>
  <si>
    <t>ESTADOS FINANCIEROS BÁSICOS Y SOPORTES</t>
  </si>
  <si>
    <t>Documento / fuente</t>
  </si>
  <si>
    <t>Integrante / NIT</t>
  </si>
  <si>
    <t>Folio / ubicación</t>
  </si>
  <si>
    <t>Folio</t>
  </si>
  <si>
    <t>RUP / Estados financieros</t>
  </si>
  <si>
    <t>___________________________________________________</t>
  </si>
  <si>
    <t>Proyectó:</t>
  </si>
  <si>
    <t>UT SERAGLO</t>
  </si>
  <si>
    <t>GLOBAL DE SEGURIDAD ZOMAC LTDA</t>
  </si>
  <si>
    <t>SERACIS LTDA</t>
  </si>
  <si>
    <t>811007280-1</t>
  </si>
  <si>
    <t>901166119-9</t>
  </si>
  <si>
    <t>ACON SECURITY LTDA</t>
  </si>
  <si>
    <t>PROTEVIS LTDA PROTECCION
VIGILANCIA SEGURIDAD</t>
  </si>
  <si>
    <t>830016530-3</t>
  </si>
  <si>
    <t>860526793-0</t>
  </si>
  <si>
    <t>UT AconPro NEXUS</t>
  </si>
  <si>
    <t>UT TEMPORAL NC 2026</t>
  </si>
  <si>
    <t>SEGURIDAD NAPOLES LIMITADA</t>
  </si>
  <si>
    <t>SEGURIDAD COSMOS LTDA</t>
  </si>
  <si>
    <t>800023646-9</t>
  </si>
  <si>
    <t>860523408-6</t>
  </si>
  <si>
    <t>JACQUELINE OCAMPO ARBOLEDA</t>
  </si>
  <si>
    <t>RUB 059 - 173</t>
  </si>
  <si>
    <t>RUB 065 - 183</t>
  </si>
  <si>
    <t>RUB - CARPETA 4.1.10</t>
  </si>
  <si>
    <t>Luis Fernando Villalobos Parrado</t>
  </si>
  <si>
    <t>Contador Publico Contratista</t>
  </si>
  <si>
    <t>Subgerente Administrativa y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</si>
</sst>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[Red]\(#,##0\);\-"/>
    <numFmt numFmtId="165" formatCode="0.00%;[Red]\(0.00%\);\-"/>
    <numFmt numFmtId="166" formatCode="0.00;[Red]\(0.00\);\-"/>
    <numFmt numFmtId="167" formatCode="\$\ #,##0"/>
  </numFmts>
  <fonts count="17">
    <font>
      <sz val="11"/>
      <name val="Carlito"/>
    </font>
    <font>
      <b/>
      <sz val="16"/>
      <color rgb="FFFFFFFF"/>
      <name val="Carlito"/>
    </font>
    <font>
      <b/>
      <sz val="11"/>
      <name val="Carlito"/>
    </font>
    <font>
      <sz val="11"/>
      <color rgb="FF0000FF"/>
      <name val="Carlito"/>
    </font>
    <font>
      <sz val="11"/>
      <color rgb="FF000000"/>
      <name val="Carlito"/>
    </font>
    <font>
      <b/>
      <sz val="11"/>
      <color rgb="FFFFFFFF"/>
      <name val="Carlito"/>
    </font>
    <font>
      <i/>
      <sz val="11"/>
      <color rgb="FF595959"/>
      <name val="Carlito"/>
    </font>
    <font>
      <i/>
      <sz val="11"/>
      <name val="Carlito"/>
    </font>
    <font>
      <sz val="11"/>
      <color rgb="FF008000"/>
      <name val="Carlito"/>
    </font>
    <font>
      <b/>
      <sz val="12"/>
      <color rgb="FFFFFFFF"/>
      <name val="Carlito"/>
    </font>
    <font>
      <b/>
      <sz val="13"/>
      <color rgb="FFFFFFFF"/>
      <name val="Carlito"/>
    </font>
    <font>
      <b/>
      <sz val="20"/>
      <name val="Carlito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b/>
      <i/>
      <sz val="12"/>
      <color rgb="FF000000"/>
      <name val="Arial"/>
      <family val="2"/>
    </font>
    <font>
      <sz val="12"/>
      <name val="Carlito"/>
    </font>
  </fonts>
  <fills count="15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9EAF7"/>
      </patternFill>
    </fill>
    <fill>
      <patternFill patternType="solid">
        <fgColor rgb="FFFFF2CC"/>
      </patternFill>
    </fill>
    <fill>
      <patternFill patternType="solid">
        <fgColor rgb="FF5B9BD5"/>
      </patternFill>
    </fill>
    <fill>
      <patternFill patternType="solid">
        <fgColor rgb="FFE7E6E6"/>
      </patternFill>
    </fill>
    <fill>
      <patternFill patternType="solid">
        <fgColor rgb="FFE2F0D9"/>
      </patternFill>
    </fill>
    <fill>
      <patternFill patternType="solid">
        <fgColor rgb="FFFCE4D6"/>
      </patternFill>
    </fill>
    <fill>
      <patternFill patternType="solid">
        <fgColor rgb="FF5B9BD5"/>
      </patternFill>
    </fill>
    <fill>
      <patternFill patternType="solid">
        <fgColor rgb="FFFFF2CC"/>
      </patternFill>
    </fill>
    <fill>
      <patternFill patternType="solid">
        <fgColor rgb="FFD9EAF7"/>
      </patternFill>
    </fill>
    <fill>
      <patternFill patternType="solid">
        <fgColor rgb="FFFFFFFF"/>
      </patternFill>
    </fill>
    <fill>
      <patternFill patternType="solid">
        <fgColor rgb="FF1F4E78"/>
      </patternFill>
    </fill>
    <fill>
      <patternFill patternType="solid">
        <fgColor rgb="FFE2F0D9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5" fillId="5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3" fillId="4" borderId="0" xfId="0" applyFont="1" applyFill="1" applyAlignment="1">
      <alignment vertical="center" wrapText="1"/>
    </xf>
    <xf numFmtId="165" fontId="8" fillId="0" borderId="0" xfId="0" applyNumberFormat="1" applyFont="1" applyAlignment="1">
      <alignment vertical="center" wrapText="1"/>
    </xf>
    <xf numFmtId="164" fontId="8" fillId="0" borderId="0" xfId="0" applyNumberFormat="1" applyFont="1" applyAlignment="1">
      <alignment vertical="center" wrapText="1"/>
    </xf>
    <xf numFmtId="166" fontId="8" fillId="0" borderId="0" xfId="0" applyNumberFormat="1" applyFont="1" applyAlignment="1">
      <alignment vertical="center" wrapText="1"/>
    </xf>
    <xf numFmtId="0" fontId="4" fillId="0" borderId="0" xfId="0" applyFont="1" applyAlignment="1">
      <alignment vertical="center" wrapText="1"/>
    </xf>
    <xf numFmtId="165" fontId="3" fillId="4" borderId="0" xfId="0" applyNumberFormat="1" applyFont="1" applyFill="1" applyAlignment="1">
      <alignment vertical="center" wrapText="1"/>
    </xf>
    <xf numFmtId="164" fontId="3" fillId="4" borderId="0" xfId="0" applyNumberFormat="1" applyFont="1" applyFill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2" fillId="3" borderId="0" xfId="0" applyFont="1" applyFill="1" applyAlignment="1">
      <alignment vertical="center" wrapText="1"/>
    </xf>
    <xf numFmtId="164" fontId="4" fillId="4" borderId="0" xfId="0" applyNumberFormat="1" applyFont="1" applyFill="1" applyAlignment="1">
      <alignment vertical="center" wrapText="1"/>
    </xf>
    <xf numFmtId="166" fontId="0" fillId="0" borderId="0" xfId="0" applyNumberFormat="1" applyAlignment="1">
      <alignment vertical="center" wrapText="1"/>
    </xf>
    <xf numFmtId="165" fontId="0" fillId="0" borderId="0" xfId="0" applyNumberFormat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3" fillId="4" borderId="0" xfId="0" applyFont="1" applyFill="1" applyAlignment="1">
      <alignment vertical="center"/>
    </xf>
    <xf numFmtId="0" fontId="5" fillId="9" borderId="0" xfId="0" applyFont="1" applyFill="1" applyAlignment="1">
      <alignment horizontal="center" vertical="center" wrapText="1"/>
    </xf>
    <xf numFmtId="164" fontId="3" fillId="10" borderId="0" xfId="0" applyNumberFormat="1" applyFont="1" applyFill="1"/>
    <xf numFmtId="0" fontId="3" fillId="10" borderId="0" xfId="0" applyFont="1" applyFill="1" applyAlignment="1">
      <alignment vertical="center"/>
    </xf>
    <xf numFmtId="49" fontId="3" fillId="4" borderId="0" xfId="0" applyNumberFormat="1" applyFont="1" applyFill="1" applyAlignment="1">
      <alignment vertical="center" wrapText="1"/>
    </xf>
    <xf numFmtId="0" fontId="2" fillId="11" borderId="0" xfId="0" applyFont="1" applyFill="1" applyAlignment="1">
      <alignment vertical="center" wrapText="1"/>
    </xf>
    <xf numFmtId="0" fontId="3" fillId="10" borderId="0" xfId="0" applyFont="1" applyFill="1" applyAlignment="1">
      <alignment vertical="center" wrapText="1"/>
    </xf>
    <xf numFmtId="0" fontId="5" fillId="9" borderId="1" xfId="0" applyFont="1" applyFill="1" applyBorder="1" applyAlignment="1">
      <alignment horizontal="center" wrapText="1"/>
    </xf>
    <xf numFmtId="0" fontId="5" fillId="9" borderId="2" xfId="0" applyFont="1" applyFill="1" applyBorder="1" applyAlignment="1">
      <alignment horizontal="center" wrapText="1"/>
    </xf>
    <xf numFmtId="0" fontId="5" fillId="9" borderId="3" xfId="0" applyFont="1" applyFill="1" applyBorder="1" applyAlignment="1">
      <alignment horizont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10" fontId="0" fillId="0" borderId="5" xfId="0" applyNumberFormat="1" applyBorder="1"/>
    <xf numFmtId="10" fontId="0" fillId="0" borderId="0" xfId="0" applyNumberFormat="1"/>
    <xf numFmtId="10" fontId="0" fillId="0" borderId="10" xfId="0" applyNumberFormat="1" applyBorder="1"/>
    <xf numFmtId="4" fontId="3" fillId="4" borderId="0" xfId="0" applyNumberFormat="1" applyFont="1" applyFill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0" fontId="0" fillId="0" borderId="0" xfId="0"/>
    <xf numFmtId="0" fontId="2" fillId="14" borderId="1" xfId="0" applyFont="1" applyFill="1" applyBorder="1"/>
    <xf numFmtId="0" fontId="2" fillId="14" borderId="3" xfId="0" applyFont="1" applyFill="1" applyBorder="1"/>
    <xf numFmtId="0" fontId="5" fillId="13" borderId="1" xfId="0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5" fillId="13" borderId="3" xfId="0" applyFont="1" applyFill="1" applyBorder="1" applyAlignment="1">
      <alignment horizontal="center"/>
    </xf>
    <xf numFmtId="0" fontId="0" fillId="10" borderId="1" xfId="0" applyFill="1" applyBorder="1"/>
    <xf numFmtId="0" fontId="0" fillId="10" borderId="3" xfId="0" applyFill="1" applyBorder="1"/>
    <xf numFmtId="49" fontId="0" fillId="10" borderId="1" xfId="0" applyNumberFormat="1" applyFill="1" applyBorder="1"/>
    <xf numFmtId="49" fontId="0" fillId="10" borderId="3" xfId="0" applyNumberFormat="1" applyFill="1" applyBorder="1"/>
    <xf numFmtId="0" fontId="10" fillId="2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0" fontId="6" fillId="6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12" fillId="12" borderId="18" xfId="0" applyFont="1" applyFill="1" applyBorder="1" applyAlignment="1">
      <alignment horizontal="center" vertical="center"/>
    </xf>
    <xf numFmtId="0" fontId="12" fillId="12" borderId="11" xfId="0" applyFont="1" applyFill="1" applyBorder="1" applyAlignment="1">
      <alignment horizontal="center" vertical="center"/>
    </xf>
    <xf numFmtId="0" fontId="13" fillId="12" borderId="11" xfId="0" applyFont="1" applyFill="1" applyBorder="1" applyAlignment="1">
      <alignment vertical="center"/>
    </xf>
    <xf numFmtId="0" fontId="12" fillId="12" borderId="12" xfId="0" applyFont="1" applyFill="1" applyBorder="1" applyAlignment="1">
      <alignment horizontal="center" vertical="center"/>
    </xf>
    <xf numFmtId="0" fontId="12" fillId="12" borderId="13" xfId="0" applyFont="1" applyFill="1" applyBorder="1" applyAlignment="1">
      <alignment horizontal="center" vertical="center"/>
    </xf>
    <xf numFmtId="0" fontId="12" fillId="12" borderId="14" xfId="0" applyFont="1" applyFill="1" applyBorder="1" applyAlignment="1">
      <alignment horizontal="center" vertical="center"/>
    </xf>
    <xf numFmtId="0" fontId="12" fillId="12" borderId="15" xfId="0" applyFont="1" applyFill="1" applyBorder="1" applyAlignment="1">
      <alignment horizontal="center" vertical="center"/>
    </xf>
    <xf numFmtId="0" fontId="12" fillId="12" borderId="16" xfId="0" applyFont="1" applyFill="1" applyBorder="1" applyAlignment="1">
      <alignment horizontal="center" vertical="center"/>
    </xf>
    <xf numFmtId="0" fontId="13" fillId="12" borderId="20" xfId="0" applyFont="1" applyFill="1" applyBorder="1" applyAlignment="1">
      <alignment vertical="center" wrapText="1"/>
    </xf>
    <xf numFmtId="0" fontId="13" fillId="12" borderId="21" xfId="0" applyFont="1" applyFill="1" applyBorder="1" applyAlignment="1">
      <alignment vertical="center" wrapText="1"/>
    </xf>
    <xf numFmtId="0" fontId="13" fillId="12" borderId="22" xfId="0" applyFont="1" applyFill="1" applyBorder="1" applyAlignment="1">
      <alignment vertical="center" wrapText="1"/>
    </xf>
    <xf numFmtId="0" fontId="13" fillId="12" borderId="11" xfId="0" applyFont="1" applyFill="1" applyBorder="1" applyAlignment="1">
      <alignment vertical="center" wrapText="1"/>
    </xf>
    <xf numFmtId="0" fontId="13" fillId="12" borderId="16" xfId="0" applyFont="1" applyFill="1" applyBorder="1" applyAlignment="1">
      <alignment vertical="center" wrapText="1"/>
    </xf>
    <xf numFmtId="0" fontId="12" fillId="12" borderId="17" xfId="0" applyFont="1" applyFill="1" applyBorder="1" applyAlignment="1">
      <alignment horizontal="center" vertical="center"/>
    </xf>
    <xf numFmtId="0" fontId="12" fillId="12" borderId="19" xfId="0" applyFont="1" applyFill="1" applyBorder="1" applyAlignment="1">
      <alignment horizontal="center" vertical="center"/>
    </xf>
    <xf numFmtId="0" fontId="13" fillId="12" borderId="18" xfId="0" applyFont="1" applyFill="1" applyBorder="1" applyAlignment="1">
      <alignment vertical="center" wrapText="1"/>
    </xf>
    <xf numFmtId="0" fontId="13" fillId="12" borderId="19" xfId="0" applyFont="1" applyFill="1" applyBorder="1" applyAlignment="1">
      <alignment vertical="center" wrapText="1"/>
    </xf>
    <xf numFmtId="0" fontId="13" fillId="12" borderId="20" xfId="0" applyFont="1" applyFill="1" applyBorder="1" applyAlignment="1">
      <alignment horizontal="center" vertical="center"/>
    </xf>
    <xf numFmtId="0" fontId="13" fillId="12" borderId="21" xfId="0" applyFont="1" applyFill="1" applyBorder="1" applyAlignment="1">
      <alignment horizontal="center" vertical="center"/>
    </xf>
    <xf numFmtId="0" fontId="13" fillId="12" borderId="22" xfId="0" applyFont="1" applyFill="1" applyBorder="1" applyAlignment="1">
      <alignment horizontal="center" vertical="center"/>
    </xf>
    <xf numFmtId="167" fontId="12" fillId="12" borderId="21" xfId="0" applyNumberFormat="1" applyFont="1" applyFill="1" applyBorder="1" applyAlignment="1">
      <alignment horizontal="right" vertical="center"/>
    </xf>
    <xf numFmtId="167" fontId="12" fillId="12" borderId="22" xfId="0" applyNumberFormat="1" applyFont="1" applyFill="1" applyBorder="1" applyAlignment="1">
      <alignment horizontal="right" vertical="center"/>
    </xf>
    <xf numFmtId="0" fontId="13" fillId="12" borderId="13" xfId="0" applyFont="1" applyFill="1" applyBorder="1" applyAlignment="1">
      <alignment vertical="center"/>
    </xf>
    <xf numFmtId="0" fontId="13" fillId="12" borderId="15" xfId="0" applyFont="1" applyFill="1" applyBorder="1" applyAlignment="1">
      <alignment vertical="center"/>
    </xf>
    <xf numFmtId="0" fontId="13" fillId="12" borderId="11" xfId="0" applyFont="1" applyFill="1" applyBorder="1" applyAlignment="1">
      <alignment vertical="center"/>
    </xf>
    <xf numFmtId="0" fontId="13" fillId="12" borderId="16" xfId="0" applyFont="1" applyFill="1" applyBorder="1" applyAlignment="1">
      <alignment vertical="center"/>
    </xf>
    <xf numFmtId="0" fontId="12" fillId="12" borderId="15" xfId="0" applyFont="1" applyFill="1" applyBorder="1" applyAlignment="1">
      <alignment vertical="center"/>
    </xf>
    <xf numFmtId="0" fontId="12" fillId="12" borderId="11" xfId="0" applyFont="1" applyFill="1" applyBorder="1" applyAlignment="1">
      <alignment vertical="center"/>
    </xf>
    <xf numFmtId="0" fontId="13" fillId="12" borderId="15" xfId="0" applyFont="1" applyFill="1" applyBorder="1" applyAlignment="1">
      <alignment vertical="center" wrapText="1"/>
    </xf>
    <xf numFmtId="167" fontId="12" fillId="12" borderId="11" xfId="0" applyNumberFormat="1" applyFont="1" applyFill="1" applyBorder="1" applyAlignment="1">
      <alignment horizontal="right" vertical="center"/>
    </xf>
    <xf numFmtId="167" fontId="12" fillId="12" borderId="16" xfId="0" applyNumberFormat="1" applyFont="1" applyFill="1" applyBorder="1" applyAlignment="1">
      <alignment horizontal="right" vertical="center"/>
    </xf>
    <xf numFmtId="0" fontId="13" fillId="12" borderId="17" xfId="0" applyFont="1" applyFill="1" applyBorder="1" applyAlignment="1">
      <alignment vertical="center"/>
    </xf>
    <xf numFmtId="0" fontId="13" fillId="12" borderId="18" xfId="0" applyFont="1" applyFill="1" applyBorder="1" applyAlignment="1">
      <alignment vertical="center"/>
    </xf>
    <xf numFmtId="0" fontId="14" fillId="12" borderId="18" xfId="0" applyFont="1" applyFill="1" applyBorder="1" applyAlignment="1">
      <alignment vertical="center"/>
    </xf>
    <xf numFmtId="0" fontId="14" fillId="12" borderId="19" xfId="0" applyFont="1" applyFill="1" applyBorder="1" applyAlignment="1">
      <alignment vertical="center"/>
    </xf>
    <xf numFmtId="2" fontId="12" fillId="12" borderId="11" xfId="0" applyNumberFormat="1" applyFont="1" applyFill="1" applyBorder="1" applyAlignment="1">
      <alignment horizontal="center" vertical="center"/>
    </xf>
    <xf numFmtId="2" fontId="12" fillId="12" borderId="16" xfId="0" applyNumberFormat="1" applyFont="1" applyFill="1" applyBorder="1" applyAlignment="1">
      <alignment horizontal="center" vertical="center"/>
    </xf>
    <xf numFmtId="0" fontId="14" fillId="12" borderId="18" xfId="0" applyFont="1" applyFill="1" applyBorder="1" applyAlignment="1">
      <alignment vertical="center" wrapText="1"/>
    </xf>
    <xf numFmtId="0" fontId="14" fillId="12" borderId="19" xfId="0" applyFont="1" applyFill="1" applyBorder="1" applyAlignment="1">
      <alignment vertical="center" wrapText="1"/>
    </xf>
    <xf numFmtId="0" fontId="13" fillId="12" borderId="12" xfId="0" applyFont="1" applyFill="1" applyBorder="1" applyAlignment="1">
      <alignment vertical="center"/>
    </xf>
    <xf numFmtId="0" fontId="13" fillId="12" borderId="14" xfId="0" applyFont="1" applyFill="1" applyBorder="1" applyAlignment="1">
      <alignment vertical="center"/>
    </xf>
    <xf numFmtId="10" fontId="12" fillId="12" borderId="11" xfId="0" applyNumberFormat="1" applyFont="1" applyFill="1" applyBorder="1" applyAlignment="1">
      <alignment horizontal="center" vertical="center"/>
    </xf>
    <xf numFmtId="10" fontId="12" fillId="12" borderId="16" xfId="0" applyNumberFormat="1" applyFont="1" applyFill="1" applyBorder="1" applyAlignment="1">
      <alignment horizontal="center" vertical="center"/>
    </xf>
    <xf numFmtId="0" fontId="13" fillId="12" borderId="15" xfId="0" applyFont="1" applyFill="1" applyBorder="1" applyAlignment="1">
      <alignment vertical="center"/>
    </xf>
    <xf numFmtId="0" fontId="14" fillId="12" borderId="11" xfId="0" applyFont="1" applyFill="1" applyBorder="1" applyAlignment="1">
      <alignment vertical="center" wrapText="1"/>
    </xf>
    <xf numFmtId="0" fontId="14" fillId="12" borderId="16" xfId="0" applyFont="1" applyFill="1" applyBorder="1" applyAlignment="1">
      <alignment vertical="center" wrapText="1"/>
    </xf>
    <xf numFmtId="0" fontId="13" fillId="12" borderId="17" xfId="0" applyFont="1" applyFill="1" applyBorder="1" applyAlignment="1">
      <alignment vertical="center"/>
    </xf>
    <xf numFmtId="0" fontId="13" fillId="12" borderId="18" xfId="0" applyFont="1" applyFill="1" applyBorder="1" applyAlignment="1">
      <alignment vertical="center"/>
    </xf>
    <xf numFmtId="0" fontId="13" fillId="12" borderId="19" xfId="0" applyFont="1" applyFill="1" applyBorder="1" applyAlignment="1">
      <alignment vertical="center"/>
    </xf>
    <xf numFmtId="0" fontId="12" fillId="12" borderId="11" xfId="0" applyFont="1" applyFill="1" applyBorder="1" applyAlignment="1">
      <alignment vertical="center" wrapText="1"/>
    </xf>
    <xf numFmtId="0" fontId="16" fillId="0" borderId="0" xfId="0" applyFont="1"/>
    <xf numFmtId="0" fontId="13" fillId="12" borderId="11" xfId="0" applyFont="1" applyFill="1" applyBorder="1" applyAlignment="1">
      <alignment horizontal="center" vertical="center"/>
    </xf>
    <xf numFmtId="0" fontId="13" fillId="12" borderId="16" xfId="0" applyFont="1" applyFill="1" applyBorder="1" applyAlignment="1">
      <alignment horizontal="center" vertical="center"/>
    </xf>
    <xf numFmtId="0" fontId="12" fillId="12" borderId="15" xfId="0" applyFont="1" applyFill="1" applyBorder="1" applyAlignment="1">
      <alignment vertical="center" wrapText="1"/>
    </xf>
    <xf numFmtId="0" fontId="12" fillId="12" borderId="16" xfId="0" applyFont="1" applyFill="1" applyBorder="1" applyAlignment="1">
      <alignment vertical="center" wrapText="1"/>
    </xf>
    <xf numFmtId="0" fontId="15" fillId="12" borderId="11" xfId="0" applyFont="1" applyFill="1" applyBorder="1" applyAlignment="1">
      <alignment horizontal="center" vertical="center"/>
    </xf>
    <xf numFmtId="0" fontId="13" fillId="12" borderId="16" xfId="0" applyFont="1" applyFill="1" applyBorder="1" applyAlignment="1">
      <alignment vertical="center"/>
    </xf>
    <xf numFmtId="0" fontId="13" fillId="12" borderId="12" xfId="0" applyFont="1" applyFill="1" applyBorder="1" applyAlignment="1">
      <alignment vertical="center"/>
    </xf>
    <xf numFmtId="0" fontId="13" fillId="12" borderId="13" xfId="0" applyFont="1" applyFill="1" applyBorder="1" applyAlignment="1">
      <alignment vertical="center"/>
    </xf>
    <xf numFmtId="0" fontId="13" fillId="12" borderId="14" xfId="0" applyFont="1" applyFill="1" applyBorder="1" applyAlignment="1">
      <alignment vertical="center"/>
    </xf>
    <xf numFmtId="0" fontId="13" fillId="12" borderId="19" xfId="0" applyFont="1" applyFill="1" applyBorder="1" applyAlignment="1">
      <alignment vertical="center"/>
    </xf>
    <xf numFmtId="0" fontId="13" fillId="12" borderId="20" xfId="0" applyFont="1" applyFill="1" applyBorder="1" applyAlignment="1">
      <alignment horizontal="center" vertical="center" wrapText="1"/>
    </xf>
    <xf numFmtId="0" fontId="13" fillId="12" borderId="21" xfId="0" applyFont="1" applyFill="1" applyBorder="1" applyAlignment="1">
      <alignment horizontal="center" vertical="center" wrapText="1"/>
    </xf>
    <xf numFmtId="0" fontId="13" fillId="12" borderId="22" xfId="0" applyFont="1" applyFill="1" applyBorder="1" applyAlignment="1">
      <alignment horizontal="center" vertical="center" wrapText="1"/>
    </xf>
    <xf numFmtId="0" fontId="14" fillId="12" borderId="15" xfId="0" applyFont="1" applyFill="1" applyBorder="1" applyAlignment="1">
      <alignment vertical="center" wrapText="1"/>
    </xf>
  </cellXfs>
  <cellStyles count="1">
    <cellStyle name="Normal" xfId="0" builtinId="0"/>
  </cellStyles>
  <dxfs count="59"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FCE4D6"/>
        </patternFill>
      </fill>
    </dxf>
    <dxf>
      <font>
        <b/>
      </font>
      <fill>
        <patternFill patternType="solid">
          <bgColor rgb="FFE2F0D9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FCE4D6"/>
        </patternFill>
      </fill>
    </dxf>
    <dxf>
      <font>
        <b/>
      </font>
      <fill>
        <patternFill patternType="solid">
          <bgColor rgb="FFE2F0D9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FCE4D6"/>
        </patternFill>
      </fill>
    </dxf>
    <dxf>
      <font>
        <b/>
      </font>
      <fill>
        <patternFill patternType="solid">
          <bgColor rgb="FFE2F0D9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FCE4D6"/>
        </patternFill>
      </fill>
    </dxf>
    <dxf>
      <font>
        <b/>
      </font>
      <fill>
        <patternFill patternType="solid">
          <bgColor rgb="FFE2F0D9"/>
        </patternFill>
      </fill>
    </dxf>
    <dxf>
      <font>
        <b/>
      </font>
      <fill>
        <patternFill patternType="solid">
          <bgColor rgb="FFFFF2CC"/>
        </patternFill>
      </fill>
    </dxf>
    <dxf>
      <font>
        <b/>
      </font>
      <fill>
        <patternFill patternType="solid">
          <bgColor rgb="FFFCE4D6"/>
        </patternFill>
      </fill>
    </dxf>
    <dxf>
      <font>
        <b/>
      </font>
      <fill>
        <patternFill patternType="solid">
          <bgColor rgb="FFE2F0D9"/>
        </patternFill>
      </fill>
    </dxf>
    <dxf>
      <font>
        <b/>
      </font>
      <fill>
        <patternFill patternType="solid">
          <bgColor rgb="FFFCE4D6"/>
        </patternFill>
      </fill>
    </dxf>
    <dxf>
      <font>
        <b/>
      </font>
      <fill>
        <patternFill patternType="solid"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FF2CC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E2F0D9"/>
        </patternFill>
      </fill>
    </dxf>
    <dxf>
      <font>
        <b/>
      </font>
      <fill>
        <patternFill>
          <bgColor rgb="FFFCE4D6"/>
        </patternFill>
      </fill>
    </dxf>
    <dxf>
      <font>
        <b/>
      </font>
      <fill>
        <patternFill>
          <bgColor rgb="FFE2F0D9"/>
        </patternFill>
      </fill>
    </dxf>
    <dxf>
      <numFmt numFmtId="164" formatCode="#,##0;[Red]\(#,##0\);\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Estado de los proponentes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1"/>
          <c:cat>
            <c:strRef>
              <c:f>Resumen!$A$9:$A$11</c:f>
              <c:strCache>
                <c:ptCount val="3"/>
                <c:pt idx="0">
                  <c:v>HABILITADO</c:v>
                </c:pt>
                <c:pt idx="1">
                  <c:v>NO HABILITADO</c:v>
                </c:pt>
                <c:pt idx="2">
                  <c:v>PENDIENTE</c:v>
                </c:pt>
              </c:strCache>
            </c:strRef>
          </c:cat>
          <c:val>
            <c:numRef>
              <c:f>Resumen!$B$9:$B$11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3F-49ED-8FD0-62F89E70D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11</xdr:col>
      <xdr:colOff>0</xdr:colOff>
      <xdr:row>20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102578</xdr:colOff>
      <xdr:row>1</xdr:row>
      <xdr:rowOff>20515</xdr:rowOff>
    </xdr:from>
    <xdr:ext cx="1619552" cy="455735"/>
    <xdr:pic>
      <xdr:nvPicPr>
        <xdr:cNvPr id="2" name="fe5cd60e-3d13-4dcf-b5ae-19a9c324770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578" y="212847"/>
          <a:ext cx="1619552" cy="455735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Integrantes" displayName="TablaIntegrantes" ref="A4:W204">
  <tableColumns count="23">
    <tableColumn id="1" xr3:uid="{00000000-0010-0000-0100-000001000000}" name="ID proponente"/>
    <tableColumn id="2" xr3:uid="{00000000-0010-0000-0100-000002000000}" name="Nombre del proponente / estructura"/>
    <tableColumn id="3" xr3:uid="{00000000-0010-0000-0100-000003000000}" name="Tipo"/>
    <tableColumn id="4" xr3:uid="{00000000-0010-0000-0100-000004000000}" name="Integrante / razón social"/>
    <tableColumn id="5" xr3:uid="{00000000-0010-0000-0100-000005000000}" name="NIT"/>
    <tableColumn id="6" xr3:uid="{00000000-0010-0000-0100-000006000000}" name="% participación"/>
    <tableColumn id="7" xr3:uid="{00000000-0010-0000-0100-000007000000}" name="Activo corriente (COP)"/>
    <tableColumn id="8" xr3:uid="{00000000-0010-0000-0100-000008000000}" name="Pasivo corriente (COP)"/>
    <tableColumn id="9" xr3:uid="{00000000-0010-0000-0100-000009000000}" name="Activo total (COP)"/>
    <tableColumn id="10" xr3:uid="{00000000-0010-0000-0100-00000A000000}" name="Pasivo total (COP)"/>
    <tableColumn id="11" xr3:uid="{00000000-0010-0000-0100-00000B000000}" name="Patrimonio (COP)" dataDxfId="58">
      <calculatedColumnFormula>+TablaIntegrantes[[#This Row],[Pasivo total (COP)]]-TablaIntegrantes[[#This Row],[Activo total (COP)]]</calculatedColumnFormula>
    </tableColumn>
    <tableColumn id="12" xr3:uid="{00000000-0010-0000-0100-00000C000000}" name="Utilidad operacional (COP)"/>
    <tableColumn id="13" xr3:uid="{00000000-0010-0000-0100-00000D000000}" name="Gastos de intereses (COP)"/>
    <tableColumn id="14" xr3:uid="{00000000-0010-0000-0100-00000E000000}" name="Capital de trabajo individual"/>
    <tableColumn id="15" xr3:uid="{00000000-0010-0000-0100-00000F000000}" name="AC ponderado"/>
    <tableColumn id="16" xr3:uid="{00000000-0010-0000-0100-000010000000}" name="PC ponderado"/>
    <tableColumn id="17" xr3:uid="{00000000-0010-0000-0100-000011000000}" name="AT ponderado"/>
    <tableColumn id="18" xr3:uid="{00000000-0010-0000-0100-000012000000}" name="PT ponderado"/>
    <tableColumn id="19" xr3:uid="{00000000-0010-0000-0100-000013000000}" name="Patrimonio ponderado"/>
    <tableColumn id="20" xr3:uid="{00000000-0010-0000-0100-000014000000}" name="UO ponderada"/>
    <tableColumn id="21" xr3:uid="{00000000-0010-0000-0100-000015000000}" name="GI ponderados"/>
    <tableColumn id="22" xr3:uid="{00000000-0010-0000-0100-000016000000}" name="Validación de fila"/>
    <tableColumn id="23" xr3:uid="{00000000-0010-0000-0100-000017000000}" name="Observacion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aEvaluacion" displayName="TablaEvaluacion" ref="A6:AF36">
  <tableColumns count="32">
    <tableColumn id="1" xr3:uid="{00000000-0010-0000-0000-000001000000}" name="ID"/>
    <tableColumn id="2" xr3:uid="{00000000-0010-0000-0000-000002000000}" name="Proponente"/>
    <tableColumn id="3" xr3:uid="{00000000-0010-0000-0000-000003000000}" name="Tipo"/>
    <tableColumn id="4" xr3:uid="{00000000-0010-0000-0000-000004000000}" name="RUP vigente y en firme"/>
    <tableColumn id="5" xr3:uid="{00000000-0010-0000-0000-000005000000}" name="Corte 31/12/2025"/>
    <tableColumn id="6" xr3:uid="{00000000-0010-0000-0000-000006000000}" name="RUES verificado"/>
    <tableColumn id="7" xr3:uid="{00000000-0010-0000-0000-000007000000}" name="Soportes financieros"/>
    <tableColumn id="8" xr3:uid="{00000000-0010-0000-0000-000008000000}" name="% participación total"/>
    <tableColumn id="9" xr3:uid="{00000000-0010-0000-0000-000009000000}" name="AC ponderado"/>
    <tableColumn id="10" xr3:uid="{00000000-0010-0000-0000-00000A000000}" name="PC ponderado"/>
    <tableColumn id="11" xr3:uid="{00000000-0010-0000-0000-00000B000000}" name="Liquidez"/>
    <tableColumn id="12" xr3:uid="{00000000-0010-0000-0000-00000C000000}" name="Cumple liquidez"/>
    <tableColumn id="13" xr3:uid="{00000000-0010-0000-0000-00000D000000}" name="AT ponderado"/>
    <tableColumn id="14" xr3:uid="{00000000-0010-0000-0000-00000E000000}" name="PT ponderado"/>
    <tableColumn id="15" xr3:uid="{00000000-0010-0000-0000-00000F000000}" name="Endeudamiento"/>
    <tableColumn id="16" xr3:uid="{00000000-0010-0000-0000-000010000000}" name="Cumple endeudamiento"/>
    <tableColumn id="17" xr3:uid="{00000000-0010-0000-0000-000011000000}" name="UO ponderada"/>
    <tableColumn id="18" xr3:uid="{00000000-0010-0000-0000-000012000000}" name="GI ponderados"/>
    <tableColumn id="19" xr3:uid="{00000000-0010-0000-0000-000013000000}" name="Cobertura intereses"/>
    <tableColumn id="20" xr3:uid="{00000000-0010-0000-0000-000014000000}" name="Cumple cobertura"/>
    <tableColumn id="21" xr3:uid="{00000000-0010-0000-0000-000015000000}" name="Capital de trabajo"/>
    <tableColumn id="22" xr3:uid="{00000000-0010-0000-0000-000016000000}" name="Mínimo requerido"/>
    <tableColumn id="23" xr3:uid="{00000000-0010-0000-0000-000017000000}" name="Cumple capital de trabajo"/>
    <tableColumn id="24" xr3:uid="{00000000-0010-0000-0000-000018000000}" name="Patrimonio ponderado"/>
    <tableColumn id="25" xr3:uid="{00000000-0010-0000-0000-000019000000}" name="Rentabilidad patrimonio"/>
    <tableColumn id="26" xr3:uid="{00000000-0010-0000-0000-00001A000000}" name="Cumple rent. patrimonio"/>
    <tableColumn id="27" xr3:uid="{00000000-0010-0000-0000-00001B000000}" name="Rentabilidad activo"/>
    <tableColumn id="28" xr3:uid="{00000000-0010-0000-0000-00001C000000}" name="Cumple rent. activo"/>
    <tableColumn id="29" xr3:uid="{00000000-0010-0000-0000-00001D000000}" name="Resultado documental"/>
    <tableColumn id="30" xr3:uid="{00000000-0010-0000-0000-00001E000000}" name="Resultado financiero"/>
    <tableColumn id="31" xr3:uid="{00000000-0010-0000-0000-00001F000000}" name="Resultado general"/>
    <tableColumn id="32" xr3:uid="{00000000-0010-0000-0000-000020000000}" name="Observaciones / requerimiento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250"/>
  <sheetViews>
    <sheetView topLeftCell="A7" workbookViewId="0">
      <selection activeCell="B21" sqref="B21"/>
    </sheetView>
  </sheetViews>
  <sheetFormatPr baseColWidth="10" defaultColWidth="9" defaultRowHeight="14.25"/>
  <cols>
    <col min="1" max="1" width="34" customWidth="1"/>
    <col min="2" max="2" width="70" customWidth="1"/>
    <col min="3" max="4" width="18" customWidth="1"/>
    <col min="5" max="5" width="55" customWidth="1"/>
    <col min="8" max="8" width="18" customWidth="1"/>
    <col min="9" max="9" width="15" customWidth="1"/>
  </cols>
  <sheetData>
    <row r="1" spans="1:32" ht="27.95" customHeight="1">
      <c r="A1" s="56" t="s">
        <v>93</v>
      </c>
      <c r="B1" s="56"/>
      <c r="C1" s="56"/>
      <c r="D1" s="56"/>
      <c r="E1" s="56"/>
      <c r="F1" s="56"/>
      <c r="G1" s="2"/>
      <c r="H1" s="2" t="s">
        <v>94</v>
      </c>
      <c r="I1" s="2" t="s">
        <v>95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2"/>
      <c r="B2" s="2"/>
      <c r="C2" s="2"/>
      <c r="D2" s="2"/>
      <c r="E2" s="2"/>
      <c r="F2" s="2"/>
      <c r="G2" s="2"/>
      <c r="H2" s="2" t="s">
        <v>96</v>
      </c>
      <c r="I2" s="2" t="s">
        <v>97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5">
      <c r="A3" s="16" t="s">
        <v>98</v>
      </c>
      <c r="B3" s="8" t="s">
        <v>99</v>
      </c>
      <c r="C3" s="2"/>
      <c r="D3" s="2"/>
      <c r="E3" s="2"/>
      <c r="F3" s="2"/>
      <c r="G3" s="2"/>
      <c r="H3" s="2" t="s">
        <v>100</v>
      </c>
      <c r="I3" s="2" t="s">
        <v>101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15">
      <c r="A4" s="16" t="s">
        <v>102</v>
      </c>
      <c r="B4" s="14">
        <v>22914021671</v>
      </c>
      <c r="C4" s="2"/>
      <c r="D4" s="2"/>
      <c r="E4" s="2"/>
      <c r="F4" s="2"/>
      <c r="G4" s="2"/>
      <c r="H4" s="2" t="s">
        <v>103</v>
      </c>
      <c r="I4" s="2" t="s">
        <v>104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ht="30">
      <c r="A5" s="16" t="s">
        <v>105</v>
      </c>
      <c r="B5" s="13">
        <v>0.8</v>
      </c>
      <c r="C5" s="2"/>
      <c r="D5" s="2"/>
      <c r="E5" s="2"/>
      <c r="F5" s="2"/>
      <c r="G5" s="2"/>
      <c r="H5" s="2"/>
      <c r="I5" s="2" t="s">
        <v>106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15">
      <c r="A6" s="16" t="s">
        <v>107</v>
      </c>
      <c r="B6" s="17">
        <f>B4*B5</f>
        <v>18331217336.799999</v>
      </c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ht="15">
      <c r="A7" s="16" t="s">
        <v>108</v>
      </c>
      <c r="B7" s="8" t="s">
        <v>109</v>
      </c>
      <c r="C7" s="2"/>
      <c r="D7" s="2"/>
      <c r="E7" s="2"/>
      <c r="F7" s="2"/>
      <c r="G7" s="2"/>
      <c r="H7" s="2"/>
      <c r="I7" s="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>
      <c r="A8" s="2"/>
      <c r="B8" s="2"/>
      <c r="C8" s="2"/>
      <c r="D8" s="2"/>
      <c r="E8" s="2"/>
      <c r="F8" s="2"/>
      <c r="G8" s="2"/>
      <c r="H8" s="2"/>
      <c r="I8" s="2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ht="15">
      <c r="A9" s="1" t="s">
        <v>110</v>
      </c>
      <c r="B9" s="1" t="s">
        <v>111</v>
      </c>
      <c r="C9" s="1" t="s">
        <v>112</v>
      </c>
      <c r="D9" s="1" t="s">
        <v>113</v>
      </c>
      <c r="E9" s="1" t="s">
        <v>114</v>
      </c>
      <c r="F9" s="2"/>
      <c r="G9" s="2"/>
      <c r="H9" s="2"/>
      <c r="I9" s="2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2" t="s">
        <v>115</v>
      </c>
      <c r="B10" s="2" t="s">
        <v>116</v>
      </c>
      <c r="C10" s="2" t="s">
        <v>117</v>
      </c>
      <c r="D10" s="18">
        <v>4</v>
      </c>
      <c r="E10" s="2" t="s">
        <v>118</v>
      </c>
      <c r="F10" s="2"/>
      <c r="G10" s="2"/>
      <c r="H10" s="2"/>
      <c r="I10" s="2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2" t="s">
        <v>119</v>
      </c>
      <c r="B11" s="2" t="s">
        <v>120</v>
      </c>
      <c r="C11" s="2" t="s">
        <v>121</v>
      </c>
      <c r="D11" s="19">
        <v>0.5</v>
      </c>
      <c r="E11" s="2"/>
      <c r="F11" s="2"/>
      <c r="G11" s="2"/>
      <c r="H11" s="2"/>
      <c r="I11" s="2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28.5">
      <c r="A12" s="2" t="s">
        <v>122</v>
      </c>
      <c r="B12" s="2" t="s">
        <v>123</v>
      </c>
      <c r="C12" s="2" t="s">
        <v>117</v>
      </c>
      <c r="D12" s="18">
        <v>4</v>
      </c>
      <c r="E12" s="2" t="s">
        <v>124</v>
      </c>
      <c r="F12" s="2"/>
      <c r="G12" s="2"/>
      <c r="H12" s="2"/>
      <c r="I12" s="2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8.5">
      <c r="A13" s="2" t="s">
        <v>33</v>
      </c>
      <c r="B13" s="2" t="s">
        <v>125</v>
      </c>
      <c r="C13" s="2" t="s">
        <v>117</v>
      </c>
      <c r="D13" s="20">
        <f>B6</f>
        <v>18331217336.799999</v>
      </c>
      <c r="E13" s="2" t="s">
        <v>126</v>
      </c>
      <c r="F13" s="2"/>
      <c r="G13" s="2"/>
      <c r="H13" s="2"/>
      <c r="I13" s="2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>
      <c r="A14" s="2" t="s">
        <v>127</v>
      </c>
      <c r="B14" s="2" t="s">
        <v>128</v>
      </c>
      <c r="C14" s="2" t="s">
        <v>117</v>
      </c>
      <c r="D14" s="19">
        <v>0.3</v>
      </c>
      <c r="E14" s="2"/>
      <c r="F14" s="2"/>
      <c r="G14" s="2"/>
      <c r="H14" s="2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>
      <c r="A15" s="2" t="s">
        <v>129</v>
      </c>
      <c r="B15" s="2" t="s">
        <v>130</v>
      </c>
      <c r="C15" s="2" t="s">
        <v>117</v>
      </c>
      <c r="D15" s="19">
        <v>0.15</v>
      </c>
      <c r="E15" s="2"/>
      <c r="F15" s="2"/>
      <c r="G15" s="2"/>
      <c r="H15" s="2"/>
      <c r="I15" s="2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>
      <c r="A16" s="2"/>
      <c r="B16" s="2"/>
      <c r="C16" s="2"/>
      <c r="D16" s="2"/>
      <c r="E16" s="2"/>
      <c r="F16" s="2"/>
      <c r="G16" s="2"/>
      <c r="H16" s="2"/>
      <c r="I16" s="2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s="2"/>
      <c r="B17" s="2"/>
      <c r="C17" s="2"/>
      <c r="D17" s="2"/>
      <c r="E17" s="2"/>
      <c r="F17" s="2"/>
      <c r="G17" s="2"/>
      <c r="H17" s="2"/>
      <c r="I17" s="2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s="61" t="s">
        <v>131</v>
      </c>
      <c r="B18" s="61"/>
      <c r="C18" s="61"/>
      <c r="D18" s="61"/>
      <c r="E18" s="61"/>
      <c r="F18" s="2"/>
      <c r="G18" s="2"/>
      <c r="H18" s="2"/>
      <c r="I18" s="2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>
      <c r="A19" s="2"/>
      <c r="B19" s="2"/>
      <c r="C19" s="2"/>
      <c r="D19" s="2"/>
      <c r="E19" s="2"/>
      <c r="F19" s="2"/>
      <c r="G19" s="2"/>
      <c r="H19" s="2"/>
      <c r="I19" s="2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15">
      <c r="A20" s="26" t="s">
        <v>132</v>
      </c>
      <c r="B20" s="27" t="s">
        <v>278</v>
      </c>
      <c r="C20" s="2"/>
      <c r="D20" s="2"/>
      <c r="E20" s="2"/>
      <c r="F20" s="2"/>
      <c r="G20" s="2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ht="15">
      <c r="A21" s="26" t="s">
        <v>133</v>
      </c>
      <c r="B21" s="27" t="s">
        <v>284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ht="15">
      <c r="A22" s="26" t="s">
        <v>134</v>
      </c>
      <c r="B22" s="27" t="s">
        <v>282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ht="15">
      <c r="A23" s="26" t="s">
        <v>135</v>
      </c>
      <c r="B23" s="27" t="s">
        <v>283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ht="15">
      <c r="A24" s="26" t="s">
        <v>136</v>
      </c>
      <c r="B24" s="27" t="s">
        <v>137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ht="30">
      <c r="A25" s="26" t="s">
        <v>138</v>
      </c>
      <c r="B25" s="27" t="s">
        <v>139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 ht="96" customHeight="1">
      <c r="A26" s="26" t="s">
        <v>140</v>
      </c>
      <c r="B26" s="27" t="s">
        <v>141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</sheetData>
  <mergeCells count="2">
    <mergeCell ref="A1:F1"/>
    <mergeCell ref="A18:E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250"/>
  <sheetViews>
    <sheetView workbookViewId="0">
      <selection activeCell="X6" sqref="X6"/>
    </sheetView>
  </sheetViews>
  <sheetFormatPr baseColWidth="10" defaultColWidth="9" defaultRowHeight="14.25"/>
  <cols>
    <col min="1" max="1" width="13" customWidth="1"/>
    <col min="2" max="2" width="30" customWidth="1"/>
    <col min="3" max="3" width="16" customWidth="1"/>
    <col min="4" max="4" width="30" customWidth="1"/>
    <col min="5" max="5" width="16" customWidth="1"/>
    <col min="6" max="6" width="14" customWidth="1"/>
    <col min="7" max="11" width="19" customWidth="1"/>
    <col min="12" max="12" width="21" customWidth="1"/>
    <col min="13" max="13" width="20" customWidth="1"/>
    <col min="14" max="14" width="21" customWidth="1"/>
    <col min="15" max="18" width="18" customWidth="1"/>
    <col min="19" max="19" width="21" customWidth="1"/>
    <col min="20" max="21" width="18" customWidth="1"/>
    <col min="22" max="22" width="22" customWidth="1"/>
    <col min="23" max="23" width="35" customWidth="1"/>
    <col min="24" max="24" width="24" customWidth="1"/>
  </cols>
  <sheetData>
    <row r="1" spans="1:32" ht="27.95" customHeight="1">
      <c r="A1" s="56" t="s">
        <v>75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3"/>
      <c r="Y1" s="3"/>
      <c r="Z1" s="3"/>
      <c r="AA1" s="3"/>
      <c r="AB1" s="3"/>
      <c r="AC1" s="3"/>
      <c r="AD1" s="3"/>
      <c r="AE1" s="3"/>
      <c r="AF1" s="3"/>
    </row>
    <row r="2" spans="1:32" ht="33.950000000000003" customHeight="1">
      <c r="A2" s="60" t="s">
        <v>76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3"/>
      <c r="Y2" s="3"/>
      <c r="Z2" s="3"/>
      <c r="AA2" s="3"/>
      <c r="AB2" s="3"/>
      <c r="AC2" s="3"/>
      <c r="AD2" s="3"/>
      <c r="AE2" s="3"/>
      <c r="AF2" s="3"/>
    </row>
    <row r="3" spans="1:3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  <c r="Y3" s="3"/>
      <c r="Z3" s="3"/>
      <c r="AA3" s="3"/>
      <c r="AB3" s="3"/>
      <c r="AC3" s="3"/>
      <c r="AD3" s="3"/>
      <c r="AE3" s="3"/>
      <c r="AF3" s="3"/>
    </row>
    <row r="4" spans="1:32" ht="44.1" customHeight="1">
      <c r="A4" s="1" t="s">
        <v>77</v>
      </c>
      <c r="B4" s="1" t="s">
        <v>78</v>
      </c>
      <c r="C4" s="1" t="s">
        <v>15</v>
      </c>
      <c r="D4" s="1" t="s">
        <v>79</v>
      </c>
      <c r="E4" s="1" t="s">
        <v>80</v>
      </c>
      <c r="F4" s="1" t="s">
        <v>81</v>
      </c>
      <c r="G4" s="1" t="s">
        <v>82</v>
      </c>
      <c r="H4" s="1" t="s">
        <v>83</v>
      </c>
      <c r="I4" s="1" t="s">
        <v>84</v>
      </c>
      <c r="J4" s="1" t="s">
        <v>85</v>
      </c>
      <c r="K4" s="1" t="s">
        <v>86</v>
      </c>
      <c r="L4" s="1" t="s">
        <v>87</v>
      </c>
      <c r="M4" s="1" t="s">
        <v>88</v>
      </c>
      <c r="N4" s="1" t="s">
        <v>89</v>
      </c>
      <c r="O4" s="1" t="s">
        <v>21</v>
      </c>
      <c r="P4" s="1" t="s">
        <v>22</v>
      </c>
      <c r="Q4" s="1" t="s">
        <v>25</v>
      </c>
      <c r="R4" s="1" t="s">
        <v>26</v>
      </c>
      <c r="S4" s="1" t="s">
        <v>36</v>
      </c>
      <c r="T4" s="1" t="s">
        <v>29</v>
      </c>
      <c r="U4" s="1" t="s">
        <v>30</v>
      </c>
      <c r="V4" s="1" t="s">
        <v>90</v>
      </c>
      <c r="W4" s="1" t="s">
        <v>91</v>
      </c>
      <c r="X4" s="22" t="s">
        <v>92</v>
      </c>
      <c r="Y4" s="3"/>
      <c r="Z4" s="3"/>
      <c r="AA4" s="3"/>
      <c r="AB4" s="3"/>
      <c r="AC4" s="3"/>
      <c r="AD4" s="3"/>
      <c r="AE4" s="3"/>
      <c r="AF4" s="3"/>
    </row>
    <row r="5" spans="1:32" ht="28.5">
      <c r="A5" s="8" t="s">
        <v>45</v>
      </c>
      <c r="B5" s="8" t="s">
        <v>263</v>
      </c>
      <c r="C5" s="8" t="s">
        <v>103</v>
      </c>
      <c r="D5" s="8" t="s">
        <v>264</v>
      </c>
      <c r="E5" s="25" t="s">
        <v>267</v>
      </c>
      <c r="F5" s="13">
        <v>0.97</v>
      </c>
      <c r="G5" s="42">
        <v>1642739980</v>
      </c>
      <c r="H5" s="42">
        <v>218199331</v>
      </c>
      <c r="I5" s="42">
        <v>3972087303</v>
      </c>
      <c r="J5" s="42">
        <v>1607002741</v>
      </c>
      <c r="K5" s="42">
        <v>2365084562</v>
      </c>
      <c r="L5" s="42">
        <v>1386578737</v>
      </c>
      <c r="M5" s="42">
        <v>55675427</v>
      </c>
      <c r="N5" s="15">
        <f t="shared" ref="N5" si="0">IF(A5="","",G5-H5)</f>
        <v>1424540649</v>
      </c>
      <c r="O5" s="15">
        <f t="shared" ref="O5" si="1">IF(A5="","",G5*F5)</f>
        <v>1593457780.5999999</v>
      </c>
      <c r="P5" s="15">
        <f t="shared" ref="P5" si="2">IF(A5="","",H5*F5)</f>
        <v>211653351.06999999</v>
      </c>
      <c r="Q5" s="15">
        <f t="shared" ref="Q5" si="3">IF(A5="","",I5*F5)</f>
        <v>3852924683.9099998</v>
      </c>
      <c r="R5" s="15">
        <f t="shared" ref="R5" si="4">IF(A5="","",J5*F5)</f>
        <v>1558792658.77</v>
      </c>
      <c r="S5" s="15">
        <f t="shared" ref="S5" si="5">IF(A5="","",K5*F5)</f>
        <v>2294132025.1399999</v>
      </c>
      <c r="T5" s="15">
        <f t="shared" ref="T5" si="6">IF(A5="","",L5*F5)</f>
        <v>1344981374.8899999</v>
      </c>
      <c r="U5" s="15">
        <f t="shared" ref="U5" si="7">IF(A5="","",M5*F5)</f>
        <v>54005164.189999998</v>
      </c>
      <c r="V5" s="43" t="str">
        <f t="shared" ref="V5:V36" si="8">IF(A5="","",IF(OR(F5&lt;=0,F5&gt;1),"REVISAR %",IF(OR(I5&lt;G5,J5&lt;H5),"REVISAR CLASIFICACIÓN","OK")))</f>
        <v>OK</v>
      </c>
      <c r="W5" s="8"/>
      <c r="X5" s="24" t="s">
        <v>281</v>
      </c>
      <c r="Y5" s="3"/>
      <c r="Z5" s="3"/>
      <c r="AA5" s="3"/>
      <c r="AB5" s="3"/>
      <c r="AC5" s="3"/>
      <c r="AD5" s="3"/>
      <c r="AE5" s="3"/>
      <c r="AF5" s="3"/>
    </row>
    <row r="6" spans="1:32" ht="15">
      <c r="A6" s="8" t="s">
        <v>45</v>
      </c>
      <c r="B6" s="8" t="s">
        <v>263</v>
      </c>
      <c r="C6" s="8" t="s">
        <v>103</v>
      </c>
      <c r="D6" s="27" t="s">
        <v>265</v>
      </c>
      <c r="E6" s="25" t="s">
        <v>266</v>
      </c>
      <c r="F6" s="13">
        <v>0.03</v>
      </c>
      <c r="G6" s="42">
        <v>45592496000</v>
      </c>
      <c r="H6" s="42">
        <v>17199619000</v>
      </c>
      <c r="I6" s="42">
        <v>56526005000</v>
      </c>
      <c r="J6" s="42">
        <v>25382863000</v>
      </c>
      <c r="K6" s="42">
        <v>31143142000</v>
      </c>
      <c r="L6" s="42">
        <v>7803452000</v>
      </c>
      <c r="M6" s="42">
        <v>1105562000</v>
      </c>
      <c r="N6" s="15">
        <f t="shared" ref="N6" si="9">IF(A6="","",G6-H6)</f>
        <v>28392877000</v>
      </c>
      <c r="O6" s="15">
        <f t="shared" ref="O6" si="10">IF(A6="","",G6*F6)</f>
        <v>1367774880</v>
      </c>
      <c r="P6" s="15">
        <f t="shared" ref="P6" si="11">IF(A6="","",H6*F6)</f>
        <v>515988570</v>
      </c>
      <c r="Q6" s="15">
        <f t="shared" ref="Q6" si="12">IF(A6="","",I6*F6)</f>
        <v>1695780150</v>
      </c>
      <c r="R6" s="15">
        <f t="shared" ref="R6" si="13">IF(A6="","",J6*F6)</f>
        <v>761485890</v>
      </c>
      <c r="S6" s="15">
        <f t="shared" ref="S6" si="14">IF(A6="","",K6*F6)</f>
        <v>934294260</v>
      </c>
      <c r="T6" s="15">
        <f t="shared" ref="T6" si="15">IF(A6="","",L6*F6)</f>
        <v>234103560</v>
      </c>
      <c r="U6" s="15">
        <f t="shared" ref="U6" si="16">IF(A6="","",M6*F6)</f>
        <v>33166860</v>
      </c>
      <c r="V6" s="12" t="str">
        <f t="shared" si="8"/>
        <v>OK</v>
      </c>
      <c r="W6" s="8"/>
      <c r="X6" s="24" t="s">
        <v>281</v>
      </c>
      <c r="Y6" s="3"/>
      <c r="Z6" s="3"/>
      <c r="AA6" s="3"/>
      <c r="AB6" s="3"/>
      <c r="AC6" s="3"/>
      <c r="AD6" s="3"/>
      <c r="AE6" s="3"/>
      <c r="AF6" s="3"/>
    </row>
    <row r="7" spans="1:32" ht="15">
      <c r="A7" s="8" t="s">
        <v>46</v>
      </c>
      <c r="B7" s="8" t="s">
        <v>272</v>
      </c>
      <c r="C7" s="8" t="s">
        <v>103</v>
      </c>
      <c r="D7" s="27" t="s">
        <v>268</v>
      </c>
      <c r="E7" s="25" t="s">
        <v>270</v>
      </c>
      <c r="F7" s="13">
        <v>0.5</v>
      </c>
      <c r="G7" s="42">
        <v>11450535517</v>
      </c>
      <c r="H7" s="42">
        <v>2914081150</v>
      </c>
      <c r="I7" s="42">
        <v>25280155337</v>
      </c>
      <c r="J7" s="42">
        <v>13815628675</v>
      </c>
      <c r="K7" s="42">
        <f>+TablaIntegrantes[[#This Row],[Activo total (COP)]]-TablaIntegrantes[[#This Row],[Pasivo total (COP)]]</f>
        <v>11464526662</v>
      </c>
      <c r="L7" s="42">
        <v>5100222516</v>
      </c>
      <c r="M7" s="42">
        <v>207692439</v>
      </c>
      <c r="N7" s="15">
        <f t="shared" ref="N7:N36" si="17">IF(A7="","",G7-H7)</f>
        <v>8536454367</v>
      </c>
      <c r="O7" s="15">
        <f t="shared" ref="O7:O36" si="18">IF(A7="","",G7*F7)</f>
        <v>5725267758.5</v>
      </c>
      <c r="P7" s="15">
        <f t="shared" ref="P7:P36" si="19">IF(A7="","",H7*F7)</f>
        <v>1457040575</v>
      </c>
      <c r="Q7" s="15">
        <f t="shared" ref="Q7:Q36" si="20">IF(A7="","",I7*F7)</f>
        <v>12640077668.5</v>
      </c>
      <c r="R7" s="15">
        <f t="shared" ref="R7:R36" si="21">IF(A7="","",J7*F7)</f>
        <v>6907814337.5</v>
      </c>
      <c r="S7" s="15">
        <f t="shared" ref="S7:S36" si="22">IF(A7="","",K7*F7)</f>
        <v>5732263331</v>
      </c>
      <c r="T7" s="15">
        <f t="shared" ref="T7:T36" si="23">IF(A7="","",L7*F7)</f>
        <v>2550111258</v>
      </c>
      <c r="U7" s="15">
        <f t="shared" ref="U7:U36" si="24">IF(A7="","",M7*F7)</f>
        <v>103846219.5</v>
      </c>
      <c r="V7" s="12" t="str">
        <f t="shared" si="8"/>
        <v>OK</v>
      </c>
      <c r="W7" s="8"/>
      <c r="X7" s="24" t="s">
        <v>279</v>
      </c>
      <c r="Y7" s="3"/>
      <c r="Z7" s="3"/>
      <c r="AA7" s="3"/>
      <c r="AB7" s="3"/>
      <c r="AC7" s="3"/>
      <c r="AD7" s="3"/>
      <c r="AE7" s="3"/>
      <c r="AF7" s="3"/>
    </row>
    <row r="8" spans="1:32" ht="28.5">
      <c r="A8" s="8" t="s">
        <v>46</v>
      </c>
      <c r="B8" s="8" t="s">
        <v>272</v>
      </c>
      <c r="C8" s="8" t="s">
        <v>103</v>
      </c>
      <c r="D8" s="27" t="s">
        <v>269</v>
      </c>
      <c r="E8" s="25" t="s">
        <v>271</v>
      </c>
      <c r="F8" s="13">
        <v>0.5</v>
      </c>
      <c r="G8" s="42">
        <v>15945016964</v>
      </c>
      <c r="H8" s="42">
        <v>62456322</v>
      </c>
      <c r="I8" s="42">
        <v>19540709025</v>
      </c>
      <c r="J8" s="42">
        <v>4157762097</v>
      </c>
      <c r="K8" s="42">
        <f>+TablaIntegrantes[[#This Row],[Activo total (COP)]]-TablaIntegrantes[[#This Row],[Pasivo total (COP)]]</f>
        <v>15382946928</v>
      </c>
      <c r="L8" s="42">
        <v>2931650580</v>
      </c>
      <c r="M8" s="42">
        <v>23256145</v>
      </c>
      <c r="N8" s="15">
        <f t="shared" si="17"/>
        <v>15882560642</v>
      </c>
      <c r="O8" s="15">
        <f t="shared" si="18"/>
        <v>7972508482</v>
      </c>
      <c r="P8" s="15">
        <f t="shared" si="19"/>
        <v>31228161</v>
      </c>
      <c r="Q8" s="15">
        <f t="shared" si="20"/>
        <v>9770354512.5</v>
      </c>
      <c r="R8" s="15">
        <f t="shared" si="21"/>
        <v>2078881048.5</v>
      </c>
      <c r="S8" s="15">
        <f t="shared" si="22"/>
        <v>7691473464</v>
      </c>
      <c r="T8" s="15">
        <f t="shared" si="23"/>
        <v>1465825290</v>
      </c>
      <c r="U8" s="15">
        <f t="shared" si="24"/>
        <v>11628072.5</v>
      </c>
      <c r="V8" s="12" t="str">
        <f t="shared" si="8"/>
        <v>OK</v>
      </c>
      <c r="W8" s="8"/>
      <c r="X8" s="24" t="s">
        <v>279</v>
      </c>
      <c r="Y8" s="3"/>
      <c r="Z8" s="3"/>
      <c r="AA8" s="3"/>
      <c r="AB8" s="3"/>
      <c r="AC8" s="3"/>
      <c r="AD8" s="3"/>
      <c r="AE8" s="3"/>
      <c r="AF8" s="3"/>
    </row>
    <row r="9" spans="1:32" ht="15">
      <c r="A9" s="8" t="s">
        <v>47</v>
      </c>
      <c r="B9" s="8" t="s">
        <v>273</v>
      </c>
      <c r="C9" s="8" t="s">
        <v>103</v>
      </c>
      <c r="D9" s="27" t="s">
        <v>274</v>
      </c>
      <c r="E9" s="25" t="s">
        <v>277</v>
      </c>
      <c r="F9" s="13">
        <v>0.6</v>
      </c>
      <c r="G9" s="42">
        <v>112615800289</v>
      </c>
      <c r="H9" s="42">
        <v>21893396502</v>
      </c>
      <c r="I9" s="42">
        <v>145207298629</v>
      </c>
      <c r="J9" s="42">
        <v>70874274755</v>
      </c>
      <c r="K9" s="42">
        <f>+TablaIntegrantes[[#This Row],[Activo total (COP)]]-TablaIntegrantes[[#This Row],[Pasivo total (COP)]]</f>
        <v>74333023874</v>
      </c>
      <c r="L9" s="42">
        <v>27080658224</v>
      </c>
      <c r="M9" s="42">
        <v>5033737941</v>
      </c>
      <c r="N9" s="15">
        <f t="shared" si="17"/>
        <v>90722403787</v>
      </c>
      <c r="O9" s="15">
        <f t="shared" si="18"/>
        <v>67569480173.399994</v>
      </c>
      <c r="P9" s="15">
        <f t="shared" si="19"/>
        <v>13136037901.199999</v>
      </c>
      <c r="Q9" s="15">
        <f t="shared" si="20"/>
        <v>87124379177.399994</v>
      </c>
      <c r="R9" s="15">
        <f t="shared" si="21"/>
        <v>42524564853</v>
      </c>
      <c r="S9" s="15">
        <f t="shared" si="22"/>
        <v>44599814324.400002</v>
      </c>
      <c r="T9" s="15">
        <f t="shared" si="23"/>
        <v>16248394934.4</v>
      </c>
      <c r="U9" s="15">
        <f t="shared" si="24"/>
        <v>3020242764.5999999</v>
      </c>
      <c r="V9" s="12" t="str">
        <f t="shared" si="8"/>
        <v>OK</v>
      </c>
      <c r="W9" s="8"/>
      <c r="X9" s="24" t="s">
        <v>280</v>
      </c>
      <c r="Y9" s="3"/>
      <c r="Z9" s="3"/>
      <c r="AA9" s="3"/>
      <c r="AB9" s="3"/>
      <c r="AC9" s="3"/>
      <c r="AD9" s="3"/>
      <c r="AE9" s="3"/>
      <c r="AF9" s="3"/>
    </row>
    <row r="10" spans="1:32" ht="15">
      <c r="A10" s="8" t="s">
        <v>47</v>
      </c>
      <c r="B10" s="8" t="s">
        <v>273</v>
      </c>
      <c r="C10" s="8" t="s">
        <v>103</v>
      </c>
      <c r="D10" s="27" t="s">
        <v>275</v>
      </c>
      <c r="E10" s="25" t="s">
        <v>276</v>
      </c>
      <c r="F10" s="13">
        <v>0.4</v>
      </c>
      <c r="G10" s="42">
        <v>16251727371</v>
      </c>
      <c r="H10" s="42">
        <v>4041652142</v>
      </c>
      <c r="I10" s="42">
        <v>22312023166</v>
      </c>
      <c r="J10" s="42">
        <v>11011235912</v>
      </c>
      <c r="K10" s="42">
        <f>+TablaIntegrantes[[#This Row],[Activo total (COP)]]-TablaIntegrantes[[#This Row],[Pasivo total (COP)]]</f>
        <v>11300787254</v>
      </c>
      <c r="L10" s="42">
        <v>4469370811</v>
      </c>
      <c r="M10" s="42">
        <v>331093648</v>
      </c>
      <c r="N10" s="15">
        <f t="shared" si="17"/>
        <v>12210075229</v>
      </c>
      <c r="O10" s="15">
        <f t="shared" si="18"/>
        <v>6500690948.4000006</v>
      </c>
      <c r="P10" s="15">
        <f t="shared" si="19"/>
        <v>1616660856.8000002</v>
      </c>
      <c r="Q10" s="15">
        <f t="shared" si="20"/>
        <v>8924809266.3999996</v>
      </c>
      <c r="R10" s="15">
        <f t="shared" si="21"/>
        <v>4404494364.8000002</v>
      </c>
      <c r="S10" s="15">
        <f t="shared" si="22"/>
        <v>4520314901.6000004</v>
      </c>
      <c r="T10" s="15">
        <f t="shared" si="23"/>
        <v>1787748324.4000001</v>
      </c>
      <c r="U10" s="15">
        <f t="shared" si="24"/>
        <v>132437459.2</v>
      </c>
      <c r="V10" s="12" t="str">
        <f t="shared" si="8"/>
        <v>OK</v>
      </c>
      <c r="W10" s="8"/>
      <c r="X10" s="24" t="s">
        <v>280</v>
      </c>
      <c r="Y10" s="3"/>
      <c r="Z10" s="3"/>
      <c r="AA10" s="3"/>
      <c r="AB10" s="3"/>
      <c r="AC10" s="3"/>
      <c r="AD10" s="3"/>
      <c r="AE10" s="3"/>
      <c r="AF10" s="3"/>
    </row>
    <row r="11" spans="1:32">
      <c r="A11" s="8"/>
      <c r="B11" s="8"/>
      <c r="C11" s="8"/>
      <c r="D11" s="27"/>
      <c r="E11" s="25"/>
      <c r="F11" s="13"/>
      <c r="G11" s="14"/>
      <c r="H11" s="14"/>
      <c r="I11" s="14"/>
      <c r="J11" s="14"/>
      <c r="K11" s="14">
        <f>+TablaIntegrantes[[#This Row],[Activo total (COP)]]-TablaIntegrantes[[#This Row],[Pasivo total (COP)]]</f>
        <v>0</v>
      </c>
      <c r="L11" s="42"/>
      <c r="M11" s="14"/>
      <c r="N11" s="15" t="str">
        <f t="shared" si="17"/>
        <v/>
      </c>
      <c r="O11" s="15" t="str">
        <f t="shared" si="18"/>
        <v/>
      </c>
      <c r="P11" s="15" t="str">
        <f t="shared" si="19"/>
        <v/>
      </c>
      <c r="Q11" s="15" t="str">
        <f t="shared" si="20"/>
        <v/>
      </c>
      <c r="R11" s="15" t="str">
        <f t="shared" si="21"/>
        <v/>
      </c>
      <c r="S11" s="15" t="str">
        <f t="shared" si="22"/>
        <v/>
      </c>
      <c r="T11" s="15" t="str">
        <f t="shared" si="23"/>
        <v/>
      </c>
      <c r="U11" s="15" t="str">
        <f t="shared" si="24"/>
        <v/>
      </c>
      <c r="V11" s="12" t="str">
        <f t="shared" si="8"/>
        <v/>
      </c>
      <c r="W11" s="8"/>
      <c r="X11" s="24"/>
      <c r="Y11" s="3"/>
      <c r="Z11" s="3"/>
      <c r="AA11" s="3"/>
      <c r="AB11" s="3"/>
      <c r="AC11" s="3"/>
      <c r="AD11" s="3"/>
      <c r="AE11" s="3"/>
      <c r="AF11" s="3"/>
    </row>
    <row r="12" spans="1:32">
      <c r="A12" s="8"/>
      <c r="B12" s="8"/>
      <c r="C12" s="8"/>
      <c r="D12" s="27"/>
      <c r="E12" s="25"/>
      <c r="F12" s="13"/>
      <c r="G12" s="14"/>
      <c r="H12" s="14"/>
      <c r="I12" s="14"/>
      <c r="J12" s="14"/>
      <c r="K12" s="14">
        <f>+TablaIntegrantes[[#This Row],[Activo total (COP)]]-TablaIntegrantes[[#This Row],[Pasivo total (COP)]]</f>
        <v>0</v>
      </c>
      <c r="L12" s="14"/>
      <c r="M12" s="14"/>
      <c r="N12" s="15" t="str">
        <f t="shared" si="17"/>
        <v/>
      </c>
      <c r="O12" s="15" t="str">
        <f t="shared" si="18"/>
        <v/>
      </c>
      <c r="P12" s="15" t="str">
        <f t="shared" si="19"/>
        <v/>
      </c>
      <c r="Q12" s="15" t="str">
        <f t="shared" si="20"/>
        <v/>
      </c>
      <c r="R12" s="15" t="str">
        <f t="shared" si="21"/>
        <v/>
      </c>
      <c r="S12" s="15" t="str">
        <f t="shared" si="22"/>
        <v/>
      </c>
      <c r="T12" s="15" t="str">
        <f t="shared" si="23"/>
        <v/>
      </c>
      <c r="U12" s="15" t="str">
        <f t="shared" si="24"/>
        <v/>
      </c>
      <c r="V12" s="12" t="str">
        <f t="shared" si="8"/>
        <v/>
      </c>
      <c r="W12" s="8"/>
      <c r="X12" s="24"/>
      <c r="Y12" s="3"/>
      <c r="Z12" s="3"/>
      <c r="AA12" s="3"/>
      <c r="AB12" s="3"/>
      <c r="AC12" s="3"/>
      <c r="AD12" s="3"/>
      <c r="AE12" s="3"/>
      <c r="AF12" s="3"/>
    </row>
    <row r="13" spans="1:32">
      <c r="A13" s="8"/>
      <c r="B13" s="8"/>
      <c r="C13" s="8"/>
      <c r="D13" s="27"/>
      <c r="E13" s="25"/>
      <c r="F13" s="13"/>
      <c r="G13" s="14"/>
      <c r="H13" s="14"/>
      <c r="I13" s="14"/>
      <c r="J13" s="14"/>
      <c r="K13" s="14">
        <f>+TablaIntegrantes[[#This Row],[Activo total (COP)]]-TablaIntegrantes[[#This Row],[Pasivo total (COP)]]</f>
        <v>0</v>
      </c>
      <c r="L13" s="14"/>
      <c r="M13" s="14"/>
      <c r="N13" s="15" t="str">
        <f t="shared" si="17"/>
        <v/>
      </c>
      <c r="O13" s="15" t="str">
        <f t="shared" si="18"/>
        <v/>
      </c>
      <c r="P13" s="15" t="str">
        <f t="shared" si="19"/>
        <v/>
      </c>
      <c r="Q13" s="15" t="str">
        <f t="shared" si="20"/>
        <v/>
      </c>
      <c r="R13" s="15" t="str">
        <f t="shared" si="21"/>
        <v/>
      </c>
      <c r="S13" s="15" t="str">
        <f t="shared" si="22"/>
        <v/>
      </c>
      <c r="T13" s="15" t="str">
        <f t="shared" si="23"/>
        <v/>
      </c>
      <c r="U13" s="15" t="str">
        <f t="shared" si="24"/>
        <v/>
      </c>
      <c r="V13" s="12" t="str">
        <f t="shared" si="8"/>
        <v/>
      </c>
      <c r="W13" s="8"/>
      <c r="X13" s="24"/>
      <c r="Y13" s="3"/>
      <c r="Z13" s="3"/>
      <c r="AA13" s="3"/>
      <c r="AB13" s="3"/>
      <c r="AC13" s="3"/>
      <c r="AD13" s="3"/>
      <c r="AE13" s="3"/>
      <c r="AF13" s="3"/>
    </row>
    <row r="14" spans="1:32">
      <c r="A14" s="8"/>
      <c r="B14" s="8"/>
      <c r="C14" s="8"/>
      <c r="D14" s="27"/>
      <c r="E14" s="25"/>
      <c r="F14" s="13"/>
      <c r="G14" s="14"/>
      <c r="H14" s="14"/>
      <c r="I14" s="14"/>
      <c r="J14" s="14"/>
      <c r="K14" s="14">
        <f>+TablaIntegrantes[[#This Row],[Activo total (COP)]]-TablaIntegrantes[[#This Row],[Pasivo total (COP)]]</f>
        <v>0</v>
      </c>
      <c r="L14" s="14"/>
      <c r="M14" s="14"/>
      <c r="N14" s="15" t="str">
        <f t="shared" si="17"/>
        <v/>
      </c>
      <c r="O14" s="15" t="str">
        <f t="shared" si="18"/>
        <v/>
      </c>
      <c r="P14" s="15" t="str">
        <f t="shared" si="19"/>
        <v/>
      </c>
      <c r="Q14" s="15" t="str">
        <f t="shared" si="20"/>
        <v/>
      </c>
      <c r="R14" s="15" t="str">
        <f t="shared" si="21"/>
        <v/>
      </c>
      <c r="S14" s="15" t="str">
        <f t="shared" si="22"/>
        <v/>
      </c>
      <c r="T14" s="15" t="str">
        <f t="shared" si="23"/>
        <v/>
      </c>
      <c r="U14" s="15" t="str">
        <f t="shared" si="24"/>
        <v/>
      </c>
      <c r="V14" s="12" t="str">
        <f t="shared" si="8"/>
        <v/>
      </c>
      <c r="W14" s="8"/>
      <c r="X14" s="24"/>
      <c r="Y14" s="3"/>
      <c r="Z14" s="3"/>
      <c r="AA14" s="3"/>
      <c r="AB14" s="3"/>
      <c r="AC14" s="3"/>
      <c r="AD14" s="3"/>
      <c r="AE14" s="3"/>
      <c r="AF14" s="3"/>
    </row>
    <row r="15" spans="1:32">
      <c r="A15" s="8"/>
      <c r="B15" s="8"/>
      <c r="C15" s="8"/>
      <c r="D15" s="27"/>
      <c r="E15" s="25"/>
      <c r="F15" s="13"/>
      <c r="G15" s="14"/>
      <c r="H15" s="14"/>
      <c r="I15" s="14"/>
      <c r="J15" s="14"/>
      <c r="K15" s="14">
        <f>+TablaIntegrantes[[#This Row],[Activo total (COP)]]-TablaIntegrantes[[#This Row],[Pasivo total (COP)]]</f>
        <v>0</v>
      </c>
      <c r="L15" s="14"/>
      <c r="M15" s="14"/>
      <c r="N15" s="15" t="str">
        <f t="shared" si="17"/>
        <v/>
      </c>
      <c r="O15" s="15" t="str">
        <f t="shared" si="18"/>
        <v/>
      </c>
      <c r="P15" s="15" t="str">
        <f t="shared" si="19"/>
        <v/>
      </c>
      <c r="Q15" s="15" t="str">
        <f t="shared" si="20"/>
        <v/>
      </c>
      <c r="R15" s="15" t="str">
        <f t="shared" si="21"/>
        <v/>
      </c>
      <c r="S15" s="15" t="str">
        <f t="shared" si="22"/>
        <v/>
      </c>
      <c r="T15" s="15" t="str">
        <f t="shared" si="23"/>
        <v/>
      </c>
      <c r="U15" s="15" t="str">
        <f t="shared" si="24"/>
        <v/>
      </c>
      <c r="V15" s="12" t="str">
        <f t="shared" si="8"/>
        <v/>
      </c>
      <c r="W15" s="8"/>
      <c r="X15" s="24"/>
      <c r="Y15" s="3"/>
      <c r="Z15" s="3"/>
      <c r="AA15" s="3"/>
      <c r="AB15" s="3"/>
      <c r="AC15" s="3"/>
      <c r="AD15" s="3"/>
      <c r="AE15" s="3"/>
      <c r="AF15" s="3"/>
    </row>
    <row r="16" spans="1:32">
      <c r="A16" s="8"/>
      <c r="B16" s="8"/>
      <c r="C16" s="8"/>
      <c r="D16" s="27"/>
      <c r="E16" s="25"/>
      <c r="F16" s="13"/>
      <c r="G16" s="14"/>
      <c r="H16" s="14"/>
      <c r="I16" s="14"/>
      <c r="J16" s="14"/>
      <c r="K16" s="14">
        <f>+TablaIntegrantes[[#This Row],[Activo total (COP)]]-TablaIntegrantes[[#This Row],[Pasivo total (COP)]]</f>
        <v>0</v>
      </c>
      <c r="L16" s="14"/>
      <c r="M16" s="14"/>
      <c r="N16" s="15" t="str">
        <f t="shared" si="17"/>
        <v/>
      </c>
      <c r="O16" s="15" t="str">
        <f t="shared" si="18"/>
        <v/>
      </c>
      <c r="P16" s="15" t="str">
        <f t="shared" si="19"/>
        <v/>
      </c>
      <c r="Q16" s="15" t="str">
        <f t="shared" si="20"/>
        <v/>
      </c>
      <c r="R16" s="15" t="str">
        <f t="shared" si="21"/>
        <v/>
      </c>
      <c r="S16" s="15" t="str">
        <f t="shared" si="22"/>
        <v/>
      </c>
      <c r="T16" s="15" t="str">
        <f t="shared" si="23"/>
        <v/>
      </c>
      <c r="U16" s="15" t="str">
        <f t="shared" si="24"/>
        <v/>
      </c>
      <c r="V16" s="12" t="str">
        <f t="shared" si="8"/>
        <v/>
      </c>
      <c r="W16" s="8"/>
      <c r="X16" s="24"/>
      <c r="Y16" s="3"/>
      <c r="Z16" s="3"/>
      <c r="AA16" s="3"/>
      <c r="AB16" s="3"/>
      <c r="AC16" s="3"/>
      <c r="AD16" s="3"/>
      <c r="AE16" s="3"/>
      <c r="AF16" s="3"/>
    </row>
    <row r="17" spans="1:32">
      <c r="A17" s="8"/>
      <c r="B17" s="8"/>
      <c r="C17" s="8"/>
      <c r="D17" s="27"/>
      <c r="E17" s="25"/>
      <c r="F17" s="13"/>
      <c r="G17" s="14"/>
      <c r="H17" s="14"/>
      <c r="I17" s="14"/>
      <c r="J17" s="14"/>
      <c r="K17" s="14">
        <f>+TablaIntegrantes[[#This Row],[Activo total (COP)]]-TablaIntegrantes[[#This Row],[Pasivo total (COP)]]</f>
        <v>0</v>
      </c>
      <c r="L17" s="14"/>
      <c r="M17" s="14"/>
      <c r="N17" s="15" t="str">
        <f t="shared" si="17"/>
        <v/>
      </c>
      <c r="O17" s="15" t="str">
        <f t="shared" si="18"/>
        <v/>
      </c>
      <c r="P17" s="15" t="str">
        <f t="shared" si="19"/>
        <v/>
      </c>
      <c r="Q17" s="15" t="str">
        <f t="shared" si="20"/>
        <v/>
      </c>
      <c r="R17" s="15" t="str">
        <f t="shared" si="21"/>
        <v/>
      </c>
      <c r="S17" s="15" t="str">
        <f t="shared" si="22"/>
        <v/>
      </c>
      <c r="T17" s="15" t="str">
        <f t="shared" si="23"/>
        <v/>
      </c>
      <c r="U17" s="15" t="str">
        <f t="shared" si="24"/>
        <v/>
      </c>
      <c r="V17" s="12" t="str">
        <f t="shared" si="8"/>
        <v/>
      </c>
      <c r="W17" s="8"/>
      <c r="X17" s="24"/>
      <c r="Y17" s="3"/>
      <c r="Z17" s="3"/>
      <c r="AA17" s="3"/>
      <c r="AB17" s="3"/>
      <c r="AC17" s="3"/>
      <c r="AD17" s="3"/>
      <c r="AE17" s="3"/>
      <c r="AF17" s="3"/>
    </row>
    <row r="18" spans="1:32">
      <c r="A18" s="8"/>
      <c r="B18" s="8"/>
      <c r="C18" s="8"/>
      <c r="D18" s="27"/>
      <c r="E18" s="25"/>
      <c r="F18" s="13"/>
      <c r="G18" s="14"/>
      <c r="H18" s="14"/>
      <c r="I18" s="14"/>
      <c r="J18" s="14"/>
      <c r="K18" s="14">
        <f>+TablaIntegrantes[[#This Row],[Activo total (COP)]]-TablaIntegrantes[[#This Row],[Pasivo total (COP)]]</f>
        <v>0</v>
      </c>
      <c r="L18" s="14"/>
      <c r="M18" s="14"/>
      <c r="N18" s="15" t="str">
        <f t="shared" si="17"/>
        <v/>
      </c>
      <c r="O18" s="15" t="str">
        <f t="shared" si="18"/>
        <v/>
      </c>
      <c r="P18" s="15" t="str">
        <f t="shared" si="19"/>
        <v/>
      </c>
      <c r="Q18" s="15" t="str">
        <f t="shared" si="20"/>
        <v/>
      </c>
      <c r="R18" s="15" t="str">
        <f t="shared" si="21"/>
        <v/>
      </c>
      <c r="S18" s="15" t="str">
        <f t="shared" si="22"/>
        <v/>
      </c>
      <c r="T18" s="15" t="str">
        <f t="shared" si="23"/>
        <v/>
      </c>
      <c r="U18" s="15" t="str">
        <f t="shared" si="24"/>
        <v/>
      </c>
      <c r="V18" s="12" t="str">
        <f t="shared" si="8"/>
        <v/>
      </c>
      <c r="W18" s="8"/>
      <c r="X18" s="24"/>
      <c r="Y18" s="3"/>
      <c r="Z18" s="3"/>
      <c r="AA18" s="3"/>
      <c r="AB18" s="3"/>
      <c r="AC18" s="3"/>
      <c r="AD18" s="3"/>
      <c r="AE18" s="3"/>
      <c r="AF18" s="3"/>
    </row>
    <row r="19" spans="1:32">
      <c r="A19" s="8"/>
      <c r="B19" s="8"/>
      <c r="C19" s="8"/>
      <c r="D19" s="27"/>
      <c r="E19" s="25"/>
      <c r="F19" s="13"/>
      <c r="G19" s="14"/>
      <c r="H19" s="14"/>
      <c r="I19" s="14"/>
      <c r="J19" s="14"/>
      <c r="K19" s="14">
        <f>+TablaIntegrantes[[#This Row],[Activo total (COP)]]-TablaIntegrantes[[#This Row],[Pasivo total (COP)]]</f>
        <v>0</v>
      </c>
      <c r="L19" s="14"/>
      <c r="M19" s="14"/>
      <c r="N19" s="15" t="str">
        <f t="shared" si="17"/>
        <v/>
      </c>
      <c r="O19" s="15" t="str">
        <f t="shared" si="18"/>
        <v/>
      </c>
      <c r="P19" s="15" t="str">
        <f t="shared" si="19"/>
        <v/>
      </c>
      <c r="Q19" s="15" t="str">
        <f t="shared" si="20"/>
        <v/>
      </c>
      <c r="R19" s="15" t="str">
        <f t="shared" si="21"/>
        <v/>
      </c>
      <c r="S19" s="15" t="str">
        <f t="shared" si="22"/>
        <v/>
      </c>
      <c r="T19" s="15" t="str">
        <f t="shared" si="23"/>
        <v/>
      </c>
      <c r="U19" s="15" t="str">
        <f t="shared" si="24"/>
        <v/>
      </c>
      <c r="V19" s="12" t="str">
        <f t="shared" si="8"/>
        <v/>
      </c>
      <c r="W19" s="8"/>
      <c r="X19" s="24"/>
      <c r="Y19" s="3"/>
      <c r="Z19" s="3"/>
      <c r="AA19" s="3"/>
      <c r="AB19" s="3"/>
      <c r="AC19" s="3"/>
      <c r="AD19" s="3"/>
      <c r="AE19" s="3"/>
      <c r="AF19" s="3"/>
    </row>
    <row r="20" spans="1:32">
      <c r="A20" s="8"/>
      <c r="B20" s="8"/>
      <c r="C20" s="8"/>
      <c r="D20" s="27"/>
      <c r="E20" s="25"/>
      <c r="F20" s="13"/>
      <c r="G20" s="14"/>
      <c r="H20" s="14"/>
      <c r="I20" s="14"/>
      <c r="J20" s="14"/>
      <c r="K20" s="14">
        <f>+TablaIntegrantes[[#This Row],[Activo total (COP)]]-TablaIntegrantes[[#This Row],[Pasivo total (COP)]]</f>
        <v>0</v>
      </c>
      <c r="L20" s="14"/>
      <c r="M20" s="14"/>
      <c r="N20" s="15" t="str">
        <f t="shared" si="17"/>
        <v/>
      </c>
      <c r="O20" s="15" t="str">
        <f t="shared" si="18"/>
        <v/>
      </c>
      <c r="P20" s="15" t="str">
        <f t="shared" si="19"/>
        <v/>
      </c>
      <c r="Q20" s="15" t="str">
        <f t="shared" si="20"/>
        <v/>
      </c>
      <c r="R20" s="15" t="str">
        <f t="shared" si="21"/>
        <v/>
      </c>
      <c r="S20" s="15" t="str">
        <f t="shared" si="22"/>
        <v/>
      </c>
      <c r="T20" s="15" t="str">
        <f t="shared" si="23"/>
        <v/>
      </c>
      <c r="U20" s="15" t="str">
        <f t="shared" si="24"/>
        <v/>
      </c>
      <c r="V20" s="12" t="str">
        <f t="shared" si="8"/>
        <v/>
      </c>
      <c r="W20" s="8"/>
      <c r="X20" s="24"/>
      <c r="Y20" s="3"/>
      <c r="Z20" s="3"/>
      <c r="AA20" s="3"/>
      <c r="AB20" s="3"/>
      <c r="AC20" s="3"/>
      <c r="AD20" s="3"/>
      <c r="AE20" s="3"/>
      <c r="AF20" s="3"/>
    </row>
    <row r="21" spans="1:32">
      <c r="A21" s="8"/>
      <c r="B21" s="8"/>
      <c r="C21" s="8"/>
      <c r="D21" s="27"/>
      <c r="E21" s="25"/>
      <c r="F21" s="13"/>
      <c r="G21" s="14"/>
      <c r="H21" s="14"/>
      <c r="I21" s="14"/>
      <c r="J21" s="14"/>
      <c r="K21" s="14">
        <f>+TablaIntegrantes[[#This Row],[Activo total (COP)]]-TablaIntegrantes[[#This Row],[Pasivo total (COP)]]</f>
        <v>0</v>
      </c>
      <c r="L21" s="14"/>
      <c r="M21" s="14"/>
      <c r="N21" s="15" t="str">
        <f t="shared" si="17"/>
        <v/>
      </c>
      <c r="O21" s="15" t="str">
        <f t="shared" si="18"/>
        <v/>
      </c>
      <c r="P21" s="15" t="str">
        <f t="shared" si="19"/>
        <v/>
      </c>
      <c r="Q21" s="15" t="str">
        <f t="shared" si="20"/>
        <v/>
      </c>
      <c r="R21" s="15" t="str">
        <f t="shared" si="21"/>
        <v/>
      </c>
      <c r="S21" s="15" t="str">
        <f t="shared" si="22"/>
        <v/>
      </c>
      <c r="T21" s="15" t="str">
        <f t="shared" si="23"/>
        <v/>
      </c>
      <c r="U21" s="15" t="str">
        <f t="shared" si="24"/>
        <v/>
      </c>
      <c r="V21" s="12" t="str">
        <f t="shared" si="8"/>
        <v/>
      </c>
      <c r="W21" s="8"/>
      <c r="X21" s="24"/>
      <c r="Y21" s="3"/>
      <c r="Z21" s="3"/>
      <c r="AA21" s="3"/>
      <c r="AB21" s="3"/>
      <c r="AC21" s="3"/>
      <c r="AD21" s="3"/>
      <c r="AE21" s="3"/>
      <c r="AF21" s="3"/>
    </row>
    <row r="22" spans="1:32">
      <c r="A22" s="8"/>
      <c r="B22" s="8"/>
      <c r="C22" s="8"/>
      <c r="D22" s="27"/>
      <c r="E22" s="25"/>
      <c r="F22" s="13"/>
      <c r="G22" s="14"/>
      <c r="H22" s="14"/>
      <c r="I22" s="14"/>
      <c r="J22" s="14"/>
      <c r="K22" s="14">
        <f>+TablaIntegrantes[[#This Row],[Activo total (COP)]]-TablaIntegrantes[[#This Row],[Pasivo total (COP)]]</f>
        <v>0</v>
      </c>
      <c r="L22" s="14"/>
      <c r="M22" s="14"/>
      <c r="N22" s="15" t="str">
        <f t="shared" si="17"/>
        <v/>
      </c>
      <c r="O22" s="15" t="str">
        <f t="shared" si="18"/>
        <v/>
      </c>
      <c r="P22" s="15" t="str">
        <f t="shared" si="19"/>
        <v/>
      </c>
      <c r="Q22" s="15" t="str">
        <f t="shared" si="20"/>
        <v/>
      </c>
      <c r="R22" s="15" t="str">
        <f t="shared" si="21"/>
        <v/>
      </c>
      <c r="S22" s="15" t="str">
        <f t="shared" si="22"/>
        <v/>
      </c>
      <c r="T22" s="15" t="str">
        <f t="shared" si="23"/>
        <v/>
      </c>
      <c r="U22" s="15" t="str">
        <f t="shared" si="24"/>
        <v/>
      </c>
      <c r="V22" s="12" t="str">
        <f t="shared" si="8"/>
        <v/>
      </c>
      <c r="W22" s="8"/>
      <c r="X22" s="24"/>
      <c r="Y22" s="3"/>
      <c r="Z22" s="3"/>
      <c r="AA22" s="3"/>
      <c r="AB22" s="3"/>
      <c r="AC22" s="3"/>
      <c r="AD22" s="3"/>
      <c r="AE22" s="3"/>
      <c r="AF22" s="3"/>
    </row>
    <row r="23" spans="1:32">
      <c r="A23" s="8"/>
      <c r="B23" s="8"/>
      <c r="C23" s="8"/>
      <c r="D23" s="27"/>
      <c r="E23" s="25"/>
      <c r="F23" s="13"/>
      <c r="G23" s="14"/>
      <c r="H23" s="14"/>
      <c r="I23" s="14"/>
      <c r="J23" s="14"/>
      <c r="K23" s="14">
        <f>+TablaIntegrantes[[#This Row],[Activo total (COP)]]-TablaIntegrantes[[#This Row],[Pasivo total (COP)]]</f>
        <v>0</v>
      </c>
      <c r="L23" s="14"/>
      <c r="M23" s="14"/>
      <c r="N23" s="15" t="str">
        <f t="shared" si="17"/>
        <v/>
      </c>
      <c r="O23" s="15" t="str">
        <f t="shared" si="18"/>
        <v/>
      </c>
      <c r="P23" s="15" t="str">
        <f t="shared" si="19"/>
        <v/>
      </c>
      <c r="Q23" s="15" t="str">
        <f t="shared" si="20"/>
        <v/>
      </c>
      <c r="R23" s="15" t="str">
        <f t="shared" si="21"/>
        <v/>
      </c>
      <c r="S23" s="15" t="str">
        <f t="shared" si="22"/>
        <v/>
      </c>
      <c r="T23" s="15" t="str">
        <f t="shared" si="23"/>
        <v/>
      </c>
      <c r="U23" s="15" t="str">
        <f t="shared" si="24"/>
        <v/>
      </c>
      <c r="V23" s="12" t="str">
        <f t="shared" si="8"/>
        <v/>
      </c>
      <c r="W23" s="8"/>
      <c r="X23" s="24"/>
      <c r="Y23" s="3"/>
      <c r="Z23" s="3"/>
      <c r="AA23" s="3"/>
      <c r="AB23" s="3"/>
      <c r="AC23" s="3"/>
      <c r="AD23" s="3"/>
      <c r="AE23" s="3"/>
      <c r="AF23" s="3"/>
    </row>
    <row r="24" spans="1:32">
      <c r="A24" s="8"/>
      <c r="B24" s="8"/>
      <c r="C24" s="8"/>
      <c r="D24" s="27"/>
      <c r="E24" s="25"/>
      <c r="F24" s="13"/>
      <c r="G24" s="14"/>
      <c r="H24" s="14"/>
      <c r="I24" s="14"/>
      <c r="J24" s="14"/>
      <c r="K24" s="14">
        <f>+TablaIntegrantes[[#This Row],[Activo total (COP)]]-TablaIntegrantes[[#This Row],[Pasivo total (COP)]]</f>
        <v>0</v>
      </c>
      <c r="L24" s="14"/>
      <c r="M24" s="14"/>
      <c r="N24" s="15" t="str">
        <f t="shared" si="17"/>
        <v/>
      </c>
      <c r="O24" s="15" t="str">
        <f t="shared" si="18"/>
        <v/>
      </c>
      <c r="P24" s="15" t="str">
        <f t="shared" si="19"/>
        <v/>
      </c>
      <c r="Q24" s="15" t="str">
        <f t="shared" si="20"/>
        <v/>
      </c>
      <c r="R24" s="15" t="str">
        <f t="shared" si="21"/>
        <v/>
      </c>
      <c r="S24" s="15" t="str">
        <f t="shared" si="22"/>
        <v/>
      </c>
      <c r="T24" s="15" t="str">
        <f t="shared" si="23"/>
        <v/>
      </c>
      <c r="U24" s="15" t="str">
        <f t="shared" si="24"/>
        <v/>
      </c>
      <c r="V24" s="12" t="str">
        <f t="shared" si="8"/>
        <v/>
      </c>
      <c r="W24" s="8"/>
      <c r="X24" s="24"/>
      <c r="Y24" s="3"/>
      <c r="Z24" s="3"/>
      <c r="AA24" s="3"/>
      <c r="AB24" s="3"/>
      <c r="AC24" s="3"/>
      <c r="AD24" s="3"/>
      <c r="AE24" s="3"/>
      <c r="AF24" s="3"/>
    </row>
    <row r="25" spans="1:32">
      <c r="A25" s="8"/>
      <c r="B25" s="8"/>
      <c r="C25" s="8"/>
      <c r="D25" s="27"/>
      <c r="E25" s="25"/>
      <c r="F25" s="13"/>
      <c r="G25" s="14"/>
      <c r="H25" s="14"/>
      <c r="I25" s="14"/>
      <c r="J25" s="14"/>
      <c r="K25" s="14">
        <f>+TablaIntegrantes[[#This Row],[Activo total (COP)]]-TablaIntegrantes[[#This Row],[Pasivo total (COP)]]</f>
        <v>0</v>
      </c>
      <c r="L25" s="14"/>
      <c r="M25" s="14"/>
      <c r="N25" s="15" t="str">
        <f t="shared" si="17"/>
        <v/>
      </c>
      <c r="O25" s="15" t="str">
        <f t="shared" si="18"/>
        <v/>
      </c>
      <c r="P25" s="15" t="str">
        <f t="shared" si="19"/>
        <v/>
      </c>
      <c r="Q25" s="15" t="str">
        <f t="shared" si="20"/>
        <v/>
      </c>
      <c r="R25" s="15" t="str">
        <f t="shared" si="21"/>
        <v/>
      </c>
      <c r="S25" s="15" t="str">
        <f t="shared" si="22"/>
        <v/>
      </c>
      <c r="T25" s="15" t="str">
        <f t="shared" si="23"/>
        <v/>
      </c>
      <c r="U25" s="15" t="str">
        <f t="shared" si="24"/>
        <v/>
      </c>
      <c r="V25" s="12" t="str">
        <f t="shared" si="8"/>
        <v/>
      </c>
      <c r="W25" s="8"/>
      <c r="X25" s="24"/>
      <c r="Y25" s="3"/>
      <c r="Z25" s="3"/>
      <c r="AA25" s="3"/>
      <c r="AB25" s="3"/>
      <c r="AC25" s="3"/>
      <c r="AD25" s="3"/>
      <c r="AE25" s="3"/>
      <c r="AF25" s="3"/>
    </row>
    <row r="26" spans="1:32">
      <c r="A26" s="8"/>
      <c r="B26" s="8"/>
      <c r="C26" s="8"/>
      <c r="D26" s="27"/>
      <c r="E26" s="25"/>
      <c r="F26" s="13"/>
      <c r="G26" s="14"/>
      <c r="H26" s="14"/>
      <c r="I26" s="14"/>
      <c r="J26" s="14"/>
      <c r="K26" s="14">
        <f>+TablaIntegrantes[[#This Row],[Activo total (COP)]]-TablaIntegrantes[[#This Row],[Pasivo total (COP)]]</f>
        <v>0</v>
      </c>
      <c r="L26" s="14"/>
      <c r="M26" s="14"/>
      <c r="N26" s="15" t="str">
        <f t="shared" si="17"/>
        <v/>
      </c>
      <c r="O26" s="15" t="str">
        <f t="shared" si="18"/>
        <v/>
      </c>
      <c r="P26" s="15" t="str">
        <f t="shared" si="19"/>
        <v/>
      </c>
      <c r="Q26" s="15" t="str">
        <f t="shared" si="20"/>
        <v/>
      </c>
      <c r="R26" s="15" t="str">
        <f t="shared" si="21"/>
        <v/>
      </c>
      <c r="S26" s="15" t="str">
        <f t="shared" si="22"/>
        <v/>
      </c>
      <c r="T26" s="15" t="str">
        <f t="shared" si="23"/>
        <v/>
      </c>
      <c r="U26" s="15" t="str">
        <f t="shared" si="24"/>
        <v/>
      </c>
      <c r="V26" s="12" t="str">
        <f t="shared" si="8"/>
        <v/>
      </c>
      <c r="W26" s="8"/>
      <c r="X26" s="24"/>
      <c r="Y26" s="3"/>
      <c r="Z26" s="3"/>
      <c r="AA26" s="3"/>
      <c r="AB26" s="3"/>
      <c r="AC26" s="3"/>
      <c r="AD26" s="3"/>
      <c r="AE26" s="3"/>
      <c r="AF26" s="3"/>
    </row>
    <row r="27" spans="1:32">
      <c r="A27" s="8"/>
      <c r="B27" s="8"/>
      <c r="C27" s="8"/>
      <c r="D27" s="27"/>
      <c r="E27" s="25"/>
      <c r="F27" s="13"/>
      <c r="G27" s="14"/>
      <c r="H27" s="14"/>
      <c r="I27" s="14"/>
      <c r="J27" s="14"/>
      <c r="K27" s="14">
        <f>+TablaIntegrantes[[#This Row],[Activo total (COP)]]-TablaIntegrantes[[#This Row],[Pasivo total (COP)]]</f>
        <v>0</v>
      </c>
      <c r="L27" s="14"/>
      <c r="M27" s="14"/>
      <c r="N27" s="15" t="str">
        <f t="shared" si="17"/>
        <v/>
      </c>
      <c r="O27" s="15" t="str">
        <f t="shared" si="18"/>
        <v/>
      </c>
      <c r="P27" s="15" t="str">
        <f t="shared" si="19"/>
        <v/>
      </c>
      <c r="Q27" s="15" t="str">
        <f t="shared" si="20"/>
        <v/>
      </c>
      <c r="R27" s="15" t="str">
        <f t="shared" si="21"/>
        <v/>
      </c>
      <c r="S27" s="15" t="str">
        <f t="shared" si="22"/>
        <v/>
      </c>
      <c r="T27" s="15" t="str">
        <f t="shared" si="23"/>
        <v/>
      </c>
      <c r="U27" s="15" t="str">
        <f t="shared" si="24"/>
        <v/>
      </c>
      <c r="V27" s="12" t="str">
        <f t="shared" si="8"/>
        <v/>
      </c>
      <c r="W27" s="8"/>
      <c r="X27" s="24"/>
      <c r="Y27" s="3"/>
      <c r="Z27" s="3"/>
      <c r="AA27" s="3"/>
      <c r="AB27" s="3"/>
      <c r="AC27" s="3"/>
      <c r="AD27" s="3"/>
      <c r="AE27" s="3"/>
      <c r="AF27" s="3"/>
    </row>
    <row r="28" spans="1:32">
      <c r="A28" s="8"/>
      <c r="B28" s="8"/>
      <c r="C28" s="8"/>
      <c r="D28" s="27"/>
      <c r="E28" s="25"/>
      <c r="F28" s="13"/>
      <c r="G28" s="14"/>
      <c r="H28" s="14"/>
      <c r="I28" s="14"/>
      <c r="J28" s="14"/>
      <c r="K28" s="14">
        <f>+TablaIntegrantes[[#This Row],[Activo total (COP)]]-TablaIntegrantes[[#This Row],[Pasivo total (COP)]]</f>
        <v>0</v>
      </c>
      <c r="L28" s="14"/>
      <c r="M28" s="14"/>
      <c r="N28" s="15" t="str">
        <f t="shared" si="17"/>
        <v/>
      </c>
      <c r="O28" s="15" t="str">
        <f t="shared" si="18"/>
        <v/>
      </c>
      <c r="P28" s="15" t="str">
        <f t="shared" si="19"/>
        <v/>
      </c>
      <c r="Q28" s="15" t="str">
        <f t="shared" si="20"/>
        <v/>
      </c>
      <c r="R28" s="15" t="str">
        <f t="shared" si="21"/>
        <v/>
      </c>
      <c r="S28" s="15" t="str">
        <f t="shared" si="22"/>
        <v/>
      </c>
      <c r="T28" s="15" t="str">
        <f t="shared" si="23"/>
        <v/>
      </c>
      <c r="U28" s="15" t="str">
        <f t="shared" si="24"/>
        <v/>
      </c>
      <c r="V28" s="12" t="str">
        <f t="shared" si="8"/>
        <v/>
      </c>
      <c r="W28" s="8"/>
      <c r="X28" s="24"/>
      <c r="Y28" s="3"/>
      <c r="Z28" s="3"/>
      <c r="AA28" s="3"/>
      <c r="AB28" s="3"/>
      <c r="AC28" s="3"/>
      <c r="AD28" s="3"/>
      <c r="AE28" s="3"/>
      <c r="AF28" s="3"/>
    </row>
    <row r="29" spans="1:32">
      <c r="A29" s="8"/>
      <c r="B29" s="8"/>
      <c r="C29" s="8"/>
      <c r="D29" s="27"/>
      <c r="E29" s="25"/>
      <c r="F29" s="13"/>
      <c r="G29" s="14"/>
      <c r="H29" s="14"/>
      <c r="I29" s="14"/>
      <c r="J29" s="14"/>
      <c r="K29" s="14">
        <f>+TablaIntegrantes[[#This Row],[Activo total (COP)]]-TablaIntegrantes[[#This Row],[Pasivo total (COP)]]</f>
        <v>0</v>
      </c>
      <c r="L29" s="14"/>
      <c r="M29" s="14"/>
      <c r="N29" s="15" t="str">
        <f t="shared" si="17"/>
        <v/>
      </c>
      <c r="O29" s="15" t="str">
        <f t="shared" si="18"/>
        <v/>
      </c>
      <c r="P29" s="15" t="str">
        <f t="shared" si="19"/>
        <v/>
      </c>
      <c r="Q29" s="15" t="str">
        <f t="shared" si="20"/>
        <v/>
      </c>
      <c r="R29" s="15" t="str">
        <f t="shared" si="21"/>
        <v/>
      </c>
      <c r="S29" s="15" t="str">
        <f t="shared" si="22"/>
        <v/>
      </c>
      <c r="T29" s="15" t="str">
        <f t="shared" si="23"/>
        <v/>
      </c>
      <c r="U29" s="15" t="str">
        <f t="shared" si="24"/>
        <v/>
      </c>
      <c r="V29" s="12" t="str">
        <f t="shared" si="8"/>
        <v/>
      </c>
      <c r="W29" s="8"/>
      <c r="X29" s="24"/>
      <c r="Y29" s="3"/>
      <c r="Z29" s="3"/>
      <c r="AA29" s="3"/>
      <c r="AB29" s="3"/>
      <c r="AC29" s="3"/>
      <c r="AD29" s="3"/>
      <c r="AE29" s="3"/>
      <c r="AF29" s="3"/>
    </row>
    <row r="30" spans="1:32">
      <c r="A30" s="8"/>
      <c r="B30" s="8"/>
      <c r="C30" s="8"/>
      <c r="D30" s="27"/>
      <c r="E30" s="25"/>
      <c r="F30" s="13"/>
      <c r="G30" s="14"/>
      <c r="H30" s="14"/>
      <c r="I30" s="14"/>
      <c r="J30" s="14"/>
      <c r="K30" s="14">
        <f>+TablaIntegrantes[[#This Row],[Activo total (COP)]]-TablaIntegrantes[[#This Row],[Pasivo total (COP)]]</f>
        <v>0</v>
      </c>
      <c r="L30" s="14"/>
      <c r="M30" s="14"/>
      <c r="N30" s="15" t="str">
        <f t="shared" si="17"/>
        <v/>
      </c>
      <c r="O30" s="15" t="str">
        <f t="shared" si="18"/>
        <v/>
      </c>
      <c r="P30" s="15" t="str">
        <f t="shared" si="19"/>
        <v/>
      </c>
      <c r="Q30" s="15" t="str">
        <f t="shared" si="20"/>
        <v/>
      </c>
      <c r="R30" s="15" t="str">
        <f t="shared" si="21"/>
        <v/>
      </c>
      <c r="S30" s="15" t="str">
        <f t="shared" si="22"/>
        <v/>
      </c>
      <c r="T30" s="15" t="str">
        <f t="shared" si="23"/>
        <v/>
      </c>
      <c r="U30" s="15" t="str">
        <f t="shared" si="24"/>
        <v/>
      </c>
      <c r="V30" s="12" t="str">
        <f t="shared" si="8"/>
        <v/>
      </c>
      <c r="W30" s="8"/>
      <c r="X30" s="24"/>
      <c r="Y30" s="3"/>
      <c r="Z30" s="3"/>
      <c r="AA30" s="3"/>
      <c r="AB30" s="3"/>
      <c r="AC30" s="3"/>
      <c r="AD30" s="3"/>
      <c r="AE30" s="3"/>
      <c r="AF30" s="3"/>
    </row>
    <row r="31" spans="1:32">
      <c r="A31" s="8"/>
      <c r="B31" s="8"/>
      <c r="C31" s="8"/>
      <c r="D31" s="27"/>
      <c r="E31" s="25"/>
      <c r="F31" s="13"/>
      <c r="G31" s="14"/>
      <c r="H31" s="14"/>
      <c r="I31" s="14"/>
      <c r="J31" s="14"/>
      <c r="K31" s="14">
        <f>+TablaIntegrantes[[#This Row],[Activo total (COP)]]-TablaIntegrantes[[#This Row],[Pasivo total (COP)]]</f>
        <v>0</v>
      </c>
      <c r="L31" s="14"/>
      <c r="M31" s="14"/>
      <c r="N31" s="15" t="str">
        <f t="shared" si="17"/>
        <v/>
      </c>
      <c r="O31" s="15" t="str">
        <f t="shared" si="18"/>
        <v/>
      </c>
      <c r="P31" s="15" t="str">
        <f t="shared" si="19"/>
        <v/>
      </c>
      <c r="Q31" s="15" t="str">
        <f t="shared" si="20"/>
        <v/>
      </c>
      <c r="R31" s="15" t="str">
        <f t="shared" si="21"/>
        <v/>
      </c>
      <c r="S31" s="15" t="str">
        <f t="shared" si="22"/>
        <v/>
      </c>
      <c r="T31" s="15" t="str">
        <f t="shared" si="23"/>
        <v/>
      </c>
      <c r="U31" s="15" t="str">
        <f t="shared" si="24"/>
        <v/>
      </c>
      <c r="V31" s="12" t="str">
        <f t="shared" si="8"/>
        <v/>
      </c>
      <c r="W31" s="8"/>
      <c r="X31" s="24"/>
      <c r="Y31" s="3"/>
      <c r="Z31" s="3"/>
      <c r="AA31" s="3"/>
      <c r="AB31" s="3"/>
      <c r="AC31" s="3"/>
      <c r="AD31" s="3"/>
      <c r="AE31" s="3"/>
      <c r="AF31" s="3"/>
    </row>
    <row r="32" spans="1:32">
      <c r="A32" s="8"/>
      <c r="B32" s="8"/>
      <c r="C32" s="8"/>
      <c r="D32" s="27"/>
      <c r="E32" s="25"/>
      <c r="F32" s="13"/>
      <c r="G32" s="14"/>
      <c r="H32" s="14"/>
      <c r="I32" s="14"/>
      <c r="J32" s="14"/>
      <c r="K32" s="14">
        <f>+TablaIntegrantes[[#This Row],[Activo total (COP)]]-TablaIntegrantes[[#This Row],[Pasivo total (COP)]]</f>
        <v>0</v>
      </c>
      <c r="L32" s="14"/>
      <c r="M32" s="14"/>
      <c r="N32" s="15" t="str">
        <f t="shared" si="17"/>
        <v/>
      </c>
      <c r="O32" s="15" t="str">
        <f t="shared" si="18"/>
        <v/>
      </c>
      <c r="P32" s="15" t="str">
        <f t="shared" si="19"/>
        <v/>
      </c>
      <c r="Q32" s="15" t="str">
        <f t="shared" si="20"/>
        <v/>
      </c>
      <c r="R32" s="15" t="str">
        <f t="shared" si="21"/>
        <v/>
      </c>
      <c r="S32" s="15" t="str">
        <f t="shared" si="22"/>
        <v/>
      </c>
      <c r="T32" s="15" t="str">
        <f t="shared" si="23"/>
        <v/>
      </c>
      <c r="U32" s="15" t="str">
        <f t="shared" si="24"/>
        <v/>
      </c>
      <c r="V32" s="12" t="str">
        <f t="shared" si="8"/>
        <v/>
      </c>
      <c r="W32" s="8"/>
      <c r="X32" s="24"/>
      <c r="Y32" s="3"/>
      <c r="Z32" s="3"/>
      <c r="AA32" s="3"/>
      <c r="AB32" s="3"/>
      <c r="AC32" s="3"/>
      <c r="AD32" s="3"/>
      <c r="AE32" s="3"/>
      <c r="AF32" s="3"/>
    </row>
    <row r="33" spans="1:32">
      <c r="A33" s="8"/>
      <c r="B33" s="8"/>
      <c r="C33" s="8"/>
      <c r="D33" s="27"/>
      <c r="E33" s="25"/>
      <c r="F33" s="13"/>
      <c r="G33" s="14"/>
      <c r="H33" s="14"/>
      <c r="I33" s="14"/>
      <c r="J33" s="14"/>
      <c r="K33" s="14">
        <f>+TablaIntegrantes[[#This Row],[Activo total (COP)]]-TablaIntegrantes[[#This Row],[Pasivo total (COP)]]</f>
        <v>0</v>
      </c>
      <c r="L33" s="14"/>
      <c r="M33" s="14"/>
      <c r="N33" s="15" t="str">
        <f t="shared" si="17"/>
        <v/>
      </c>
      <c r="O33" s="15" t="str">
        <f t="shared" si="18"/>
        <v/>
      </c>
      <c r="P33" s="15" t="str">
        <f t="shared" si="19"/>
        <v/>
      </c>
      <c r="Q33" s="15" t="str">
        <f t="shared" si="20"/>
        <v/>
      </c>
      <c r="R33" s="15" t="str">
        <f t="shared" si="21"/>
        <v/>
      </c>
      <c r="S33" s="15" t="str">
        <f t="shared" si="22"/>
        <v/>
      </c>
      <c r="T33" s="15" t="str">
        <f t="shared" si="23"/>
        <v/>
      </c>
      <c r="U33" s="15" t="str">
        <f t="shared" si="24"/>
        <v/>
      </c>
      <c r="V33" s="12" t="str">
        <f t="shared" si="8"/>
        <v/>
      </c>
      <c r="W33" s="8"/>
      <c r="X33" s="24"/>
      <c r="Y33" s="3"/>
      <c r="Z33" s="3"/>
      <c r="AA33" s="3"/>
      <c r="AB33" s="3"/>
      <c r="AC33" s="3"/>
      <c r="AD33" s="3"/>
      <c r="AE33" s="3"/>
      <c r="AF33" s="3"/>
    </row>
    <row r="34" spans="1:32">
      <c r="A34" s="8"/>
      <c r="B34" s="8"/>
      <c r="C34" s="8"/>
      <c r="D34" s="27"/>
      <c r="E34" s="25"/>
      <c r="F34" s="13"/>
      <c r="G34" s="14"/>
      <c r="H34" s="14"/>
      <c r="I34" s="14"/>
      <c r="J34" s="14"/>
      <c r="K34" s="14">
        <f>+TablaIntegrantes[[#This Row],[Activo total (COP)]]-TablaIntegrantes[[#This Row],[Pasivo total (COP)]]</f>
        <v>0</v>
      </c>
      <c r="L34" s="14"/>
      <c r="M34" s="14"/>
      <c r="N34" s="15" t="str">
        <f t="shared" si="17"/>
        <v/>
      </c>
      <c r="O34" s="15" t="str">
        <f t="shared" si="18"/>
        <v/>
      </c>
      <c r="P34" s="15" t="str">
        <f t="shared" si="19"/>
        <v/>
      </c>
      <c r="Q34" s="15" t="str">
        <f t="shared" si="20"/>
        <v/>
      </c>
      <c r="R34" s="15" t="str">
        <f t="shared" si="21"/>
        <v/>
      </c>
      <c r="S34" s="15" t="str">
        <f t="shared" si="22"/>
        <v/>
      </c>
      <c r="T34" s="15" t="str">
        <f t="shared" si="23"/>
        <v/>
      </c>
      <c r="U34" s="15" t="str">
        <f t="shared" si="24"/>
        <v/>
      </c>
      <c r="V34" s="12" t="str">
        <f t="shared" si="8"/>
        <v/>
      </c>
      <c r="W34" s="8"/>
      <c r="X34" s="24"/>
      <c r="Y34" s="3"/>
      <c r="Z34" s="3"/>
      <c r="AA34" s="3"/>
      <c r="AB34" s="3"/>
      <c r="AC34" s="3"/>
      <c r="AD34" s="3"/>
      <c r="AE34" s="3"/>
      <c r="AF34" s="3"/>
    </row>
    <row r="35" spans="1:32">
      <c r="A35" s="8"/>
      <c r="B35" s="8"/>
      <c r="C35" s="8"/>
      <c r="D35" s="27"/>
      <c r="E35" s="25"/>
      <c r="F35" s="13"/>
      <c r="G35" s="14"/>
      <c r="H35" s="14"/>
      <c r="I35" s="14"/>
      <c r="J35" s="14"/>
      <c r="K35" s="14">
        <f>+TablaIntegrantes[[#This Row],[Activo total (COP)]]-TablaIntegrantes[[#This Row],[Pasivo total (COP)]]</f>
        <v>0</v>
      </c>
      <c r="L35" s="14"/>
      <c r="M35" s="14"/>
      <c r="N35" s="15" t="str">
        <f t="shared" si="17"/>
        <v/>
      </c>
      <c r="O35" s="15" t="str">
        <f t="shared" si="18"/>
        <v/>
      </c>
      <c r="P35" s="15" t="str">
        <f t="shared" si="19"/>
        <v/>
      </c>
      <c r="Q35" s="15" t="str">
        <f t="shared" si="20"/>
        <v/>
      </c>
      <c r="R35" s="15" t="str">
        <f t="shared" si="21"/>
        <v/>
      </c>
      <c r="S35" s="15" t="str">
        <f t="shared" si="22"/>
        <v/>
      </c>
      <c r="T35" s="15" t="str">
        <f t="shared" si="23"/>
        <v/>
      </c>
      <c r="U35" s="15" t="str">
        <f t="shared" si="24"/>
        <v/>
      </c>
      <c r="V35" s="12" t="str">
        <f t="shared" si="8"/>
        <v/>
      </c>
      <c r="W35" s="8"/>
      <c r="X35" s="24"/>
      <c r="Y35" s="3"/>
      <c r="Z35" s="3"/>
      <c r="AA35" s="3"/>
      <c r="AB35" s="3"/>
      <c r="AC35" s="3"/>
      <c r="AD35" s="3"/>
      <c r="AE35" s="3"/>
      <c r="AF35" s="3"/>
    </row>
    <row r="36" spans="1:32">
      <c r="A36" s="8"/>
      <c r="B36" s="8"/>
      <c r="C36" s="8"/>
      <c r="D36" s="27"/>
      <c r="E36" s="25"/>
      <c r="F36" s="13"/>
      <c r="G36" s="14"/>
      <c r="H36" s="14"/>
      <c r="I36" s="14"/>
      <c r="J36" s="14"/>
      <c r="K36" s="14">
        <f>+TablaIntegrantes[[#This Row],[Activo total (COP)]]-TablaIntegrantes[[#This Row],[Pasivo total (COP)]]</f>
        <v>0</v>
      </c>
      <c r="L36" s="14"/>
      <c r="M36" s="14"/>
      <c r="N36" s="15" t="str">
        <f t="shared" si="17"/>
        <v/>
      </c>
      <c r="O36" s="15" t="str">
        <f t="shared" si="18"/>
        <v/>
      </c>
      <c r="P36" s="15" t="str">
        <f t="shared" si="19"/>
        <v/>
      </c>
      <c r="Q36" s="15" t="str">
        <f t="shared" si="20"/>
        <v/>
      </c>
      <c r="R36" s="15" t="str">
        <f t="shared" si="21"/>
        <v/>
      </c>
      <c r="S36" s="15" t="str">
        <f t="shared" si="22"/>
        <v/>
      </c>
      <c r="T36" s="15" t="str">
        <f t="shared" si="23"/>
        <v/>
      </c>
      <c r="U36" s="15" t="str">
        <f t="shared" si="24"/>
        <v/>
      </c>
      <c r="V36" s="12" t="str">
        <f t="shared" si="8"/>
        <v/>
      </c>
      <c r="W36" s="8"/>
      <c r="X36" s="24"/>
      <c r="Y36" s="3"/>
      <c r="Z36" s="3"/>
      <c r="AA36" s="3"/>
      <c r="AB36" s="3"/>
      <c r="AC36" s="3"/>
      <c r="AD36" s="3"/>
      <c r="AE36" s="3"/>
      <c r="AF36" s="3"/>
    </row>
    <row r="37" spans="1:32">
      <c r="A37" s="8"/>
      <c r="B37" s="8"/>
      <c r="C37" s="8"/>
      <c r="D37" s="27"/>
      <c r="E37" s="25"/>
      <c r="F37" s="13"/>
      <c r="G37" s="14"/>
      <c r="H37" s="14"/>
      <c r="I37" s="14"/>
      <c r="J37" s="14"/>
      <c r="K37" s="14">
        <f>+TablaIntegrantes[[#This Row],[Activo total (COP)]]-TablaIntegrantes[[#This Row],[Pasivo total (COP)]]</f>
        <v>0</v>
      </c>
      <c r="L37" s="14"/>
      <c r="M37" s="14"/>
      <c r="N37" s="15" t="str">
        <f t="shared" ref="N37:N68" si="25">IF(A37="","",G37-H37)</f>
        <v/>
      </c>
      <c r="O37" s="15" t="str">
        <f t="shared" ref="O37:O68" si="26">IF(A37="","",G37*F37)</f>
        <v/>
      </c>
      <c r="P37" s="15" t="str">
        <f t="shared" ref="P37:P68" si="27">IF(A37="","",H37*F37)</f>
        <v/>
      </c>
      <c r="Q37" s="15" t="str">
        <f t="shared" ref="Q37:Q68" si="28">IF(A37="","",I37*F37)</f>
        <v/>
      </c>
      <c r="R37" s="15" t="str">
        <f t="shared" ref="R37:R68" si="29">IF(A37="","",J37*F37)</f>
        <v/>
      </c>
      <c r="S37" s="15" t="str">
        <f t="shared" ref="S37:S68" si="30">IF(A37="","",K37*F37)</f>
        <v/>
      </c>
      <c r="T37" s="15" t="str">
        <f t="shared" ref="T37:T68" si="31">IF(A37="","",L37*F37)</f>
        <v/>
      </c>
      <c r="U37" s="15" t="str">
        <f t="shared" ref="U37:U68" si="32">IF(A37="","",M37*F37)</f>
        <v/>
      </c>
      <c r="V37" s="12" t="str">
        <f t="shared" ref="V37:V68" si="33">IF(A37="","",IF(OR(F37&lt;=0,F37&gt;1),"REVISAR %",IF(OR(I37&lt;G37,J37&lt;H37),"REVISAR CLASIFICACIÓN","OK")))</f>
        <v/>
      </c>
      <c r="W37" s="8"/>
      <c r="X37" s="24"/>
      <c r="Y37" s="3"/>
      <c r="Z37" s="3"/>
      <c r="AA37" s="3"/>
      <c r="AB37" s="3"/>
      <c r="AC37" s="3"/>
      <c r="AD37" s="3"/>
      <c r="AE37" s="3"/>
      <c r="AF37" s="3"/>
    </row>
    <row r="38" spans="1:32">
      <c r="A38" s="8"/>
      <c r="B38" s="8"/>
      <c r="C38" s="8"/>
      <c r="D38" s="27"/>
      <c r="E38" s="25"/>
      <c r="F38" s="13"/>
      <c r="G38" s="14"/>
      <c r="H38" s="14"/>
      <c r="I38" s="14"/>
      <c r="J38" s="14"/>
      <c r="K38" s="14">
        <f>+TablaIntegrantes[[#This Row],[Activo total (COP)]]-TablaIntegrantes[[#This Row],[Pasivo total (COP)]]</f>
        <v>0</v>
      </c>
      <c r="L38" s="14"/>
      <c r="M38" s="14"/>
      <c r="N38" s="15" t="str">
        <f t="shared" si="25"/>
        <v/>
      </c>
      <c r="O38" s="15" t="str">
        <f t="shared" si="26"/>
        <v/>
      </c>
      <c r="P38" s="15" t="str">
        <f t="shared" si="27"/>
        <v/>
      </c>
      <c r="Q38" s="15" t="str">
        <f t="shared" si="28"/>
        <v/>
      </c>
      <c r="R38" s="15" t="str">
        <f t="shared" si="29"/>
        <v/>
      </c>
      <c r="S38" s="15" t="str">
        <f t="shared" si="30"/>
        <v/>
      </c>
      <c r="T38" s="15" t="str">
        <f t="shared" si="31"/>
        <v/>
      </c>
      <c r="U38" s="15" t="str">
        <f t="shared" si="32"/>
        <v/>
      </c>
      <c r="V38" s="12" t="str">
        <f t="shared" si="33"/>
        <v/>
      </c>
      <c r="W38" s="8"/>
      <c r="X38" s="24"/>
      <c r="Y38" s="3"/>
      <c r="Z38" s="3"/>
      <c r="AA38" s="3"/>
      <c r="AB38" s="3"/>
      <c r="AC38" s="3"/>
      <c r="AD38" s="3"/>
      <c r="AE38" s="3"/>
      <c r="AF38" s="3"/>
    </row>
    <row r="39" spans="1:32">
      <c r="A39" s="8"/>
      <c r="B39" s="8"/>
      <c r="C39" s="8"/>
      <c r="D39" s="27"/>
      <c r="E39" s="25"/>
      <c r="F39" s="13"/>
      <c r="G39" s="14"/>
      <c r="H39" s="14"/>
      <c r="I39" s="14"/>
      <c r="J39" s="14"/>
      <c r="K39" s="14">
        <f>+TablaIntegrantes[[#This Row],[Activo total (COP)]]-TablaIntegrantes[[#This Row],[Pasivo total (COP)]]</f>
        <v>0</v>
      </c>
      <c r="L39" s="14"/>
      <c r="M39" s="14"/>
      <c r="N39" s="15" t="str">
        <f t="shared" si="25"/>
        <v/>
      </c>
      <c r="O39" s="15" t="str">
        <f t="shared" si="26"/>
        <v/>
      </c>
      <c r="P39" s="15" t="str">
        <f t="shared" si="27"/>
        <v/>
      </c>
      <c r="Q39" s="15" t="str">
        <f t="shared" si="28"/>
        <v/>
      </c>
      <c r="R39" s="15" t="str">
        <f t="shared" si="29"/>
        <v/>
      </c>
      <c r="S39" s="15" t="str">
        <f t="shared" si="30"/>
        <v/>
      </c>
      <c r="T39" s="15" t="str">
        <f t="shared" si="31"/>
        <v/>
      </c>
      <c r="U39" s="15" t="str">
        <f t="shared" si="32"/>
        <v/>
      </c>
      <c r="V39" s="12" t="str">
        <f t="shared" si="33"/>
        <v/>
      </c>
      <c r="W39" s="8"/>
      <c r="X39" s="24"/>
      <c r="Y39" s="3"/>
      <c r="Z39" s="3"/>
      <c r="AA39" s="3"/>
      <c r="AB39" s="3"/>
      <c r="AC39" s="3"/>
      <c r="AD39" s="3"/>
      <c r="AE39" s="3"/>
      <c r="AF39" s="3"/>
    </row>
    <row r="40" spans="1:32">
      <c r="A40" s="8"/>
      <c r="B40" s="8"/>
      <c r="C40" s="8"/>
      <c r="D40" s="27"/>
      <c r="E40" s="25"/>
      <c r="F40" s="13"/>
      <c r="G40" s="14"/>
      <c r="H40" s="14"/>
      <c r="I40" s="14"/>
      <c r="J40" s="14"/>
      <c r="K40" s="14">
        <f>+TablaIntegrantes[[#This Row],[Activo total (COP)]]-TablaIntegrantes[[#This Row],[Pasivo total (COP)]]</f>
        <v>0</v>
      </c>
      <c r="L40" s="14"/>
      <c r="M40" s="14"/>
      <c r="N40" s="15" t="str">
        <f t="shared" si="25"/>
        <v/>
      </c>
      <c r="O40" s="15" t="str">
        <f t="shared" si="26"/>
        <v/>
      </c>
      <c r="P40" s="15" t="str">
        <f t="shared" si="27"/>
        <v/>
      </c>
      <c r="Q40" s="15" t="str">
        <f t="shared" si="28"/>
        <v/>
      </c>
      <c r="R40" s="15" t="str">
        <f t="shared" si="29"/>
        <v/>
      </c>
      <c r="S40" s="15" t="str">
        <f t="shared" si="30"/>
        <v/>
      </c>
      <c r="T40" s="15" t="str">
        <f t="shared" si="31"/>
        <v/>
      </c>
      <c r="U40" s="15" t="str">
        <f t="shared" si="32"/>
        <v/>
      </c>
      <c r="V40" s="12" t="str">
        <f t="shared" si="33"/>
        <v/>
      </c>
      <c r="W40" s="8"/>
      <c r="X40" s="24"/>
      <c r="Y40" s="3"/>
      <c r="Z40" s="3"/>
      <c r="AA40" s="3"/>
      <c r="AB40" s="3"/>
      <c r="AC40" s="3"/>
      <c r="AD40" s="3"/>
      <c r="AE40" s="3"/>
      <c r="AF40" s="3"/>
    </row>
    <row r="41" spans="1:32">
      <c r="A41" s="8"/>
      <c r="B41" s="8"/>
      <c r="C41" s="8"/>
      <c r="D41" s="27"/>
      <c r="E41" s="25"/>
      <c r="F41" s="13"/>
      <c r="G41" s="14"/>
      <c r="H41" s="14"/>
      <c r="I41" s="14"/>
      <c r="J41" s="14"/>
      <c r="K41" s="14">
        <f>+TablaIntegrantes[[#This Row],[Activo total (COP)]]-TablaIntegrantes[[#This Row],[Pasivo total (COP)]]</f>
        <v>0</v>
      </c>
      <c r="L41" s="14"/>
      <c r="M41" s="14"/>
      <c r="N41" s="15" t="str">
        <f t="shared" si="25"/>
        <v/>
      </c>
      <c r="O41" s="15" t="str">
        <f t="shared" si="26"/>
        <v/>
      </c>
      <c r="P41" s="15" t="str">
        <f t="shared" si="27"/>
        <v/>
      </c>
      <c r="Q41" s="15" t="str">
        <f t="shared" si="28"/>
        <v/>
      </c>
      <c r="R41" s="15" t="str">
        <f t="shared" si="29"/>
        <v/>
      </c>
      <c r="S41" s="15" t="str">
        <f t="shared" si="30"/>
        <v/>
      </c>
      <c r="T41" s="15" t="str">
        <f t="shared" si="31"/>
        <v/>
      </c>
      <c r="U41" s="15" t="str">
        <f t="shared" si="32"/>
        <v/>
      </c>
      <c r="V41" s="12" t="str">
        <f t="shared" si="33"/>
        <v/>
      </c>
      <c r="W41" s="8"/>
      <c r="X41" s="24"/>
      <c r="Y41" s="3"/>
      <c r="Z41" s="3"/>
      <c r="AA41" s="3"/>
      <c r="AB41" s="3"/>
      <c r="AC41" s="3"/>
      <c r="AD41" s="3"/>
      <c r="AE41" s="3"/>
      <c r="AF41" s="3"/>
    </row>
    <row r="42" spans="1:32">
      <c r="A42" s="8"/>
      <c r="B42" s="8"/>
      <c r="C42" s="8"/>
      <c r="D42" s="27"/>
      <c r="E42" s="25"/>
      <c r="F42" s="13"/>
      <c r="G42" s="14"/>
      <c r="H42" s="14"/>
      <c r="I42" s="14"/>
      <c r="J42" s="14"/>
      <c r="K42" s="14">
        <f>+TablaIntegrantes[[#This Row],[Activo total (COP)]]-TablaIntegrantes[[#This Row],[Pasivo total (COP)]]</f>
        <v>0</v>
      </c>
      <c r="L42" s="14"/>
      <c r="M42" s="14"/>
      <c r="N42" s="15" t="str">
        <f t="shared" si="25"/>
        <v/>
      </c>
      <c r="O42" s="15" t="str">
        <f t="shared" si="26"/>
        <v/>
      </c>
      <c r="P42" s="15" t="str">
        <f t="shared" si="27"/>
        <v/>
      </c>
      <c r="Q42" s="15" t="str">
        <f t="shared" si="28"/>
        <v/>
      </c>
      <c r="R42" s="15" t="str">
        <f t="shared" si="29"/>
        <v/>
      </c>
      <c r="S42" s="15" t="str">
        <f t="shared" si="30"/>
        <v/>
      </c>
      <c r="T42" s="15" t="str">
        <f t="shared" si="31"/>
        <v/>
      </c>
      <c r="U42" s="15" t="str">
        <f t="shared" si="32"/>
        <v/>
      </c>
      <c r="V42" s="12" t="str">
        <f t="shared" si="33"/>
        <v/>
      </c>
      <c r="W42" s="8"/>
      <c r="X42" s="24"/>
      <c r="Y42" s="3"/>
      <c r="Z42" s="3"/>
      <c r="AA42" s="3"/>
      <c r="AB42" s="3"/>
      <c r="AC42" s="3"/>
      <c r="AD42" s="3"/>
      <c r="AE42" s="3"/>
      <c r="AF42" s="3"/>
    </row>
    <row r="43" spans="1:32">
      <c r="A43" s="8"/>
      <c r="B43" s="8"/>
      <c r="C43" s="8"/>
      <c r="D43" s="27"/>
      <c r="E43" s="25"/>
      <c r="F43" s="13"/>
      <c r="G43" s="14"/>
      <c r="H43" s="14"/>
      <c r="I43" s="14"/>
      <c r="J43" s="14"/>
      <c r="K43" s="14">
        <f>+TablaIntegrantes[[#This Row],[Activo total (COP)]]-TablaIntegrantes[[#This Row],[Pasivo total (COP)]]</f>
        <v>0</v>
      </c>
      <c r="L43" s="14"/>
      <c r="M43" s="14"/>
      <c r="N43" s="15" t="str">
        <f t="shared" si="25"/>
        <v/>
      </c>
      <c r="O43" s="15" t="str">
        <f t="shared" si="26"/>
        <v/>
      </c>
      <c r="P43" s="15" t="str">
        <f t="shared" si="27"/>
        <v/>
      </c>
      <c r="Q43" s="15" t="str">
        <f t="shared" si="28"/>
        <v/>
      </c>
      <c r="R43" s="15" t="str">
        <f t="shared" si="29"/>
        <v/>
      </c>
      <c r="S43" s="15" t="str">
        <f t="shared" si="30"/>
        <v/>
      </c>
      <c r="T43" s="15" t="str">
        <f t="shared" si="31"/>
        <v/>
      </c>
      <c r="U43" s="15" t="str">
        <f t="shared" si="32"/>
        <v/>
      </c>
      <c r="V43" s="12" t="str">
        <f t="shared" si="33"/>
        <v/>
      </c>
      <c r="W43" s="8"/>
      <c r="X43" s="24"/>
      <c r="Y43" s="3"/>
      <c r="Z43" s="3"/>
      <c r="AA43" s="3"/>
      <c r="AB43" s="3"/>
      <c r="AC43" s="3"/>
      <c r="AD43" s="3"/>
      <c r="AE43" s="3"/>
      <c r="AF43" s="3"/>
    </row>
    <row r="44" spans="1:32">
      <c r="A44" s="8"/>
      <c r="B44" s="8"/>
      <c r="C44" s="8"/>
      <c r="D44" s="27"/>
      <c r="E44" s="25"/>
      <c r="F44" s="13"/>
      <c r="G44" s="14"/>
      <c r="H44" s="14"/>
      <c r="I44" s="14"/>
      <c r="J44" s="14"/>
      <c r="K44" s="14">
        <f>+TablaIntegrantes[[#This Row],[Activo total (COP)]]-TablaIntegrantes[[#This Row],[Pasivo total (COP)]]</f>
        <v>0</v>
      </c>
      <c r="L44" s="14"/>
      <c r="M44" s="14"/>
      <c r="N44" s="15" t="str">
        <f t="shared" si="25"/>
        <v/>
      </c>
      <c r="O44" s="15" t="str">
        <f t="shared" si="26"/>
        <v/>
      </c>
      <c r="P44" s="15" t="str">
        <f t="shared" si="27"/>
        <v/>
      </c>
      <c r="Q44" s="15" t="str">
        <f t="shared" si="28"/>
        <v/>
      </c>
      <c r="R44" s="15" t="str">
        <f t="shared" si="29"/>
        <v/>
      </c>
      <c r="S44" s="15" t="str">
        <f t="shared" si="30"/>
        <v/>
      </c>
      <c r="T44" s="15" t="str">
        <f t="shared" si="31"/>
        <v/>
      </c>
      <c r="U44" s="15" t="str">
        <f t="shared" si="32"/>
        <v/>
      </c>
      <c r="V44" s="12" t="str">
        <f t="shared" si="33"/>
        <v/>
      </c>
      <c r="W44" s="8"/>
      <c r="X44" s="24"/>
      <c r="Y44" s="3"/>
      <c r="Z44" s="3"/>
      <c r="AA44" s="3"/>
      <c r="AB44" s="3"/>
      <c r="AC44" s="3"/>
      <c r="AD44" s="3"/>
      <c r="AE44" s="3"/>
      <c r="AF44" s="3"/>
    </row>
    <row r="45" spans="1:32">
      <c r="A45" s="8"/>
      <c r="B45" s="8"/>
      <c r="C45" s="8"/>
      <c r="D45" s="27"/>
      <c r="E45" s="25"/>
      <c r="F45" s="13"/>
      <c r="G45" s="14"/>
      <c r="H45" s="14"/>
      <c r="I45" s="14"/>
      <c r="J45" s="14"/>
      <c r="K45" s="14">
        <f>+TablaIntegrantes[[#This Row],[Activo total (COP)]]-TablaIntegrantes[[#This Row],[Pasivo total (COP)]]</f>
        <v>0</v>
      </c>
      <c r="L45" s="14"/>
      <c r="M45" s="14"/>
      <c r="N45" s="15" t="str">
        <f t="shared" si="25"/>
        <v/>
      </c>
      <c r="O45" s="15" t="str">
        <f t="shared" si="26"/>
        <v/>
      </c>
      <c r="P45" s="15" t="str">
        <f t="shared" si="27"/>
        <v/>
      </c>
      <c r="Q45" s="15" t="str">
        <f t="shared" si="28"/>
        <v/>
      </c>
      <c r="R45" s="15" t="str">
        <f t="shared" si="29"/>
        <v/>
      </c>
      <c r="S45" s="15" t="str">
        <f t="shared" si="30"/>
        <v/>
      </c>
      <c r="T45" s="15" t="str">
        <f t="shared" si="31"/>
        <v/>
      </c>
      <c r="U45" s="15" t="str">
        <f t="shared" si="32"/>
        <v/>
      </c>
      <c r="V45" s="12" t="str">
        <f t="shared" si="33"/>
        <v/>
      </c>
      <c r="W45" s="8"/>
      <c r="X45" s="24"/>
      <c r="Y45" s="3"/>
      <c r="Z45" s="3"/>
      <c r="AA45" s="3"/>
      <c r="AB45" s="3"/>
      <c r="AC45" s="3"/>
      <c r="AD45" s="3"/>
      <c r="AE45" s="3"/>
      <c r="AF45" s="3"/>
    </row>
    <row r="46" spans="1:32">
      <c r="A46" s="8"/>
      <c r="B46" s="8"/>
      <c r="C46" s="8"/>
      <c r="D46" s="27"/>
      <c r="E46" s="25"/>
      <c r="F46" s="13"/>
      <c r="G46" s="14"/>
      <c r="H46" s="14"/>
      <c r="I46" s="14"/>
      <c r="J46" s="14"/>
      <c r="K46" s="14">
        <f>+TablaIntegrantes[[#This Row],[Activo total (COP)]]-TablaIntegrantes[[#This Row],[Pasivo total (COP)]]</f>
        <v>0</v>
      </c>
      <c r="L46" s="14"/>
      <c r="M46" s="14"/>
      <c r="N46" s="15" t="str">
        <f t="shared" si="25"/>
        <v/>
      </c>
      <c r="O46" s="15" t="str">
        <f t="shared" si="26"/>
        <v/>
      </c>
      <c r="P46" s="15" t="str">
        <f t="shared" si="27"/>
        <v/>
      </c>
      <c r="Q46" s="15" t="str">
        <f t="shared" si="28"/>
        <v/>
      </c>
      <c r="R46" s="15" t="str">
        <f t="shared" si="29"/>
        <v/>
      </c>
      <c r="S46" s="15" t="str">
        <f t="shared" si="30"/>
        <v/>
      </c>
      <c r="T46" s="15" t="str">
        <f t="shared" si="31"/>
        <v/>
      </c>
      <c r="U46" s="15" t="str">
        <f t="shared" si="32"/>
        <v/>
      </c>
      <c r="V46" s="12" t="str">
        <f t="shared" si="33"/>
        <v/>
      </c>
      <c r="W46" s="8"/>
      <c r="X46" s="24"/>
      <c r="Y46" s="3"/>
      <c r="Z46" s="3"/>
      <c r="AA46" s="3"/>
      <c r="AB46" s="3"/>
      <c r="AC46" s="3"/>
      <c r="AD46" s="3"/>
      <c r="AE46" s="3"/>
      <c r="AF46" s="3"/>
    </row>
    <row r="47" spans="1:32">
      <c r="A47" s="8"/>
      <c r="B47" s="8"/>
      <c r="C47" s="8"/>
      <c r="D47" s="27"/>
      <c r="E47" s="25"/>
      <c r="F47" s="13"/>
      <c r="G47" s="14"/>
      <c r="H47" s="14"/>
      <c r="I47" s="14"/>
      <c r="J47" s="14"/>
      <c r="K47" s="14">
        <f>+TablaIntegrantes[[#This Row],[Activo total (COP)]]-TablaIntegrantes[[#This Row],[Pasivo total (COP)]]</f>
        <v>0</v>
      </c>
      <c r="L47" s="14"/>
      <c r="M47" s="14"/>
      <c r="N47" s="15" t="str">
        <f t="shared" si="25"/>
        <v/>
      </c>
      <c r="O47" s="15" t="str">
        <f t="shared" si="26"/>
        <v/>
      </c>
      <c r="P47" s="15" t="str">
        <f t="shared" si="27"/>
        <v/>
      </c>
      <c r="Q47" s="15" t="str">
        <f t="shared" si="28"/>
        <v/>
      </c>
      <c r="R47" s="15" t="str">
        <f t="shared" si="29"/>
        <v/>
      </c>
      <c r="S47" s="15" t="str">
        <f t="shared" si="30"/>
        <v/>
      </c>
      <c r="T47" s="15" t="str">
        <f t="shared" si="31"/>
        <v/>
      </c>
      <c r="U47" s="15" t="str">
        <f t="shared" si="32"/>
        <v/>
      </c>
      <c r="V47" s="12" t="str">
        <f t="shared" si="33"/>
        <v/>
      </c>
      <c r="W47" s="8"/>
      <c r="X47" s="24"/>
      <c r="Y47" s="3"/>
      <c r="Z47" s="3"/>
      <c r="AA47" s="3"/>
      <c r="AB47" s="3"/>
      <c r="AC47" s="3"/>
      <c r="AD47" s="3"/>
      <c r="AE47" s="3"/>
      <c r="AF47" s="3"/>
    </row>
    <row r="48" spans="1:32">
      <c r="A48" s="8"/>
      <c r="B48" s="8"/>
      <c r="C48" s="8"/>
      <c r="D48" s="27"/>
      <c r="E48" s="25"/>
      <c r="F48" s="13"/>
      <c r="G48" s="14"/>
      <c r="H48" s="14"/>
      <c r="I48" s="14"/>
      <c r="J48" s="14"/>
      <c r="K48" s="14">
        <f>+TablaIntegrantes[[#This Row],[Activo total (COP)]]-TablaIntegrantes[[#This Row],[Pasivo total (COP)]]</f>
        <v>0</v>
      </c>
      <c r="L48" s="14"/>
      <c r="M48" s="14"/>
      <c r="N48" s="15" t="str">
        <f t="shared" si="25"/>
        <v/>
      </c>
      <c r="O48" s="15" t="str">
        <f t="shared" si="26"/>
        <v/>
      </c>
      <c r="P48" s="15" t="str">
        <f t="shared" si="27"/>
        <v/>
      </c>
      <c r="Q48" s="15" t="str">
        <f t="shared" si="28"/>
        <v/>
      </c>
      <c r="R48" s="15" t="str">
        <f t="shared" si="29"/>
        <v/>
      </c>
      <c r="S48" s="15" t="str">
        <f t="shared" si="30"/>
        <v/>
      </c>
      <c r="T48" s="15" t="str">
        <f t="shared" si="31"/>
        <v/>
      </c>
      <c r="U48" s="15" t="str">
        <f t="shared" si="32"/>
        <v/>
      </c>
      <c r="V48" s="12" t="str">
        <f t="shared" si="33"/>
        <v/>
      </c>
      <c r="W48" s="8"/>
      <c r="X48" s="24"/>
      <c r="Y48" s="3"/>
      <c r="Z48" s="3"/>
      <c r="AA48" s="3"/>
      <c r="AB48" s="3"/>
      <c r="AC48" s="3"/>
      <c r="AD48" s="3"/>
      <c r="AE48" s="3"/>
      <c r="AF48" s="3"/>
    </row>
    <row r="49" spans="1:32">
      <c r="A49" s="8"/>
      <c r="B49" s="8"/>
      <c r="C49" s="8"/>
      <c r="D49" s="27"/>
      <c r="E49" s="25"/>
      <c r="F49" s="13"/>
      <c r="G49" s="14"/>
      <c r="H49" s="14"/>
      <c r="I49" s="14"/>
      <c r="J49" s="14"/>
      <c r="K49" s="14">
        <f>+TablaIntegrantes[[#This Row],[Activo total (COP)]]-TablaIntegrantes[[#This Row],[Pasivo total (COP)]]</f>
        <v>0</v>
      </c>
      <c r="L49" s="14"/>
      <c r="M49" s="14"/>
      <c r="N49" s="15" t="str">
        <f t="shared" si="25"/>
        <v/>
      </c>
      <c r="O49" s="15" t="str">
        <f t="shared" si="26"/>
        <v/>
      </c>
      <c r="P49" s="15" t="str">
        <f t="shared" si="27"/>
        <v/>
      </c>
      <c r="Q49" s="15" t="str">
        <f t="shared" si="28"/>
        <v/>
      </c>
      <c r="R49" s="15" t="str">
        <f t="shared" si="29"/>
        <v/>
      </c>
      <c r="S49" s="15" t="str">
        <f t="shared" si="30"/>
        <v/>
      </c>
      <c r="T49" s="15" t="str">
        <f t="shared" si="31"/>
        <v/>
      </c>
      <c r="U49" s="15" t="str">
        <f t="shared" si="32"/>
        <v/>
      </c>
      <c r="V49" s="12" t="str">
        <f t="shared" si="33"/>
        <v/>
      </c>
      <c r="W49" s="8"/>
      <c r="X49" s="24"/>
      <c r="Y49" s="3"/>
      <c r="Z49" s="3"/>
      <c r="AA49" s="3"/>
      <c r="AB49" s="3"/>
      <c r="AC49" s="3"/>
      <c r="AD49" s="3"/>
      <c r="AE49" s="3"/>
      <c r="AF49" s="3"/>
    </row>
    <row r="50" spans="1:32">
      <c r="A50" s="8"/>
      <c r="B50" s="8"/>
      <c r="C50" s="8"/>
      <c r="D50" s="27"/>
      <c r="E50" s="25"/>
      <c r="F50" s="13"/>
      <c r="G50" s="14"/>
      <c r="H50" s="14"/>
      <c r="I50" s="14"/>
      <c r="J50" s="14"/>
      <c r="K50" s="14">
        <f>+TablaIntegrantes[[#This Row],[Activo total (COP)]]-TablaIntegrantes[[#This Row],[Pasivo total (COP)]]</f>
        <v>0</v>
      </c>
      <c r="L50" s="14"/>
      <c r="M50" s="14"/>
      <c r="N50" s="15" t="str">
        <f t="shared" si="25"/>
        <v/>
      </c>
      <c r="O50" s="15" t="str">
        <f t="shared" si="26"/>
        <v/>
      </c>
      <c r="P50" s="15" t="str">
        <f t="shared" si="27"/>
        <v/>
      </c>
      <c r="Q50" s="15" t="str">
        <f t="shared" si="28"/>
        <v/>
      </c>
      <c r="R50" s="15" t="str">
        <f t="shared" si="29"/>
        <v/>
      </c>
      <c r="S50" s="15" t="str">
        <f t="shared" si="30"/>
        <v/>
      </c>
      <c r="T50" s="15" t="str">
        <f t="shared" si="31"/>
        <v/>
      </c>
      <c r="U50" s="15" t="str">
        <f t="shared" si="32"/>
        <v/>
      </c>
      <c r="V50" s="12" t="str">
        <f t="shared" si="33"/>
        <v/>
      </c>
      <c r="W50" s="8"/>
      <c r="X50" s="24"/>
      <c r="Y50" s="3"/>
      <c r="Z50" s="3"/>
      <c r="AA50" s="3"/>
      <c r="AB50" s="3"/>
      <c r="AC50" s="3"/>
      <c r="AD50" s="3"/>
      <c r="AE50" s="3"/>
      <c r="AF50" s="3"/>
    </row>
    <row r="51" spans="1:32">
      <c r="A51" s="8"/>
      <c r="B51" s="8"/>
      <c r="C51" s="8"/>
      <c r="D51" s="27"/>
      <c r="E51" s="25"/>
      <c r="F51" s="13"/>
      <c r="G51" s="14"/>
      <c r="H51" s="14"/>
      <c r="I51" s="14"/>
      <c r="J51" s="14"/>
      <c r="K51" s="14">
        <f>+TablaIntegrantes[[#This Row],[Activo total (COP)]]-TablaIntegrantes[[#This Row],[Pasivo total (COP)]]</f>
        <v>0</v>
      </c>
      <c r="L51" s="14"/>
      <c r="M51" s="14"/>
      <c r="N51" s="15" t="str">
        <f t="shared" si="25"/>
        <v/>
      </c>
      <c r="O51" s="15" t="str">
        <f t="shared" si="26"/>
        <v/>
      </c>
      <c r="P51" s="15" t="str">
        <f t="shared" si="27"/>
        <v/>
      </c>
      <c r="Q51" s="15" t="str">
        <f t="shared" si="28"/>
        <v/>
      </c>
      <c r="R51" s="15" t="str">
        <f t="shared" si="29"/>
        <v/>
      </c>
      <c r="S51" s="15" t="str">
        <f t="shared" si="30"/>
        <v/>
      </c>
      <c r="T51" s="15" t="str">
        <f t="shared" si="31"/>
        <v/>
      </c>
      <c r="U51" s="15" t="str">
        <f t="shared" si="32"/>
        <v/>
      </c>
      <c r="V51" s="12" t="str">
        <f t="shared" si="33"/>
        <v/>
      </c>
      <c r="W51" s="8"/>
      <c r="X51" s="24"/>
      <c r="Y51" s="3"/>
      <c r="Z51" s="3"/>
      <c r="AA51" s="3"/>
      <c r="AB51" s="3"/>
      <c r="AC51" s="3"/>
      <c r="AD51" s="3"/>
      <c r="AE51" s="3"/>
      <c r="AF51" s="3"/>
    </row>
    <row r="52" spans="1:32">
      <c r="A52" s="8"/>
      <c r="B52" s="8"/>
      <c r="C52" s="8"/>
      <c r="D52" s="27"/>
      <c r="E52" s="25"/>
      <c r="F52" s="13"/>
      <c r="G52" s="14"/>
      <c r="H52" s="14"/>
      <c r="I52" s="14"/>
      <c r="J52" s="14"/>
      <c r="K52" s="14">
        <f>+TablaIntegrantes[[#This Row],[Activo total (COP)]]-TablaIntegrantes[[#This Row],[Pasivo total (COP)]]</f>
        <v>0</v>
      </c>
      <c r="L52" s="14"/>
      <c r="M52" s="14"/>
      <c r="N52" s="15" t="str">
        <f t="shared" si="25"/>
        <v/>
      </c>
      <c r="O52" s="15" t="str">
        <f t="shared" si="26"/>
        <v/>
      </c>
      <c r="P52" s="15" t="str">
        <f t="shared" si="27"/>
        <v/>
      </c>
      <c r="Q52" s="15" t="str">
        <f t="shared" si="28"/>
        <v/>
      </c>
      <c r="R52" s="15" t="str">
        <f t="shared" si="29"/>
        <v/>
      </c>
      <c r="S52" s="15" t="str">
        <f t="shared" si="30"/>
        <v/>
      </c>
      <c r="T52" s="15" t="str">
        <f t="shared" si="31"/>
        <v/>
      </c>
      <c r="U52" s="15" t="str">
        <f t="shared" si="32"/>
        <v/>
      </c>
      <c r="V52" s="12" t="str">
        <f t="shared" si="33"/>
        <v/>
      </c>
      <c r="W52" s="8"/>
      <c r="X52" s="24"/>
      <c r="Y52" s="3"/>
      <c r="Z52" s="3"/>
      <c r="AA52" s="3"/>
      <c r="AB52" s="3"/>
      <c r="AC52" s="3"/>
      <c r="AD52" s="3"/>
      <c r="AE52" s="3"/>
      <c r="AF52" s="3"/>
    </row>
    <row r="53" spans="1:32">
      <c r="A53" s="8"/>
      <c r="B53" s="8"/>
      <c r="C53" s="8"/>
      <c r="D53" s="27"/>
      <c r="E53" s="25"/>
      <c r="F53" s="13"/>
      <c r="G53" s="14"/>
      <c r="H53" s="14"/>
      <c r="I53" s="14"/>
      <c r="J53" s="14"/>
      <c r="K53" s="14">
        <f>+TablaIntegrantes[[#This Row],[Activo total (COP)]]-TablaIntegrantes[[#This Row],[Pasivo total (COP)]]</f>
        <v>0</v>
      </c>
      <c r="L53" s="14"/>
      <c r="M53" s="14"/>
      <c r="N53" s="15" t="str">
        <f t="shared" si="25"/>
        <v/>
      </c>
      <c r="O53" s="15" t="str">
        <f t="shared" si="26"/>
        <v/>
      </c>
      <c r="P53" s="15" t="str">
        <f t="shared" si="27"/>
        <v/>
      </c>
      <c r="Q53" s="15" t="str">
        <f t="shared" si="28"/>
        <v/>
      </c>
      <c r="R53" s="15" t="str">
        <f t="shared" si="29"/>
        <v/>
      </c>
      <c r="S53" s="15" t="str">
        <f t="shared" si="30"/>
        <v/>
      </c>
      <c r="T53" s="15" t="str">
        <f t="shared" si="31"/>
        <v/>
      </c>
      <c r="U53" s="15" t="str">
        <f t="shared" si="32"/>
        <v/>
      </c>
      <c r="V53" s="12" t="str">
        <f t="shared" si="33"/>
        <v/>
      </c>
      <c r="W53" s="8"/>
      <c r="X53" s="24"/>
      <c r="Y53" s="3"/>
      <c r="Z53" s="3"/>
      <c r="AA53" s="3"/>
      <c r="AB53" s="3"/>
      <c r="AC53" s="3"/>
      <c r="AD53" s="3"/>
      <c r="AE53" s="3"/>
      <c r="AF53" s="3"/>
    </row>
    <row r="54" spans="1:32">
      <c r="A54" s="8"/>
      <c r="B54" s="8"/>
      <c r="C54" s="8"/>
      <c r="D54" s="27"/>
      <c r="E54" s="25"/>
      <c r="F54" s="13"/>
      <c r="G54" s="14"/>
      <c r="H54" s="14"/>
      <c r="I54" s="14"/>
      <c r="J54" s="14"/>
      <c r="K54" s="14">
        <f>+TablaIntegrantes[[#This Row],[Activo total (COP)]]-TablaIntegrantes[[#This Row],[Pasivo total (COP)]]</f>
        <v>0</v>
      </c>
      <c r="L54" s="14"/>
      <c r="M54" s="14"/>
      <c r="N54" s="15" t="str">
        <f t="shared" si="25"/>
        <v/>
      </c>
      <c r="O54" s="15" t="str">
        <f t="shared" si="26"/>
        <v/>
      </c>
      <c r="P54" s="15" t="str">
        <f t="shared" si="27"/>
        <v/>
      </c>
      <c r="Q54" s="15" t="str">
        <f t="shared" si="28"/>
        <v/>
      </c>
      <c r="R54" s="15" t="str">
        <f t="shared" si="29"/>
        <v/>
      </c>
      <c r="S54" s="15" t="str">
        <f t="shared" si="30"/>
        <v/>
      </c>
      <c r="T54" s="15" t="str">
        <f t="shared" si="31"/>
        <v/>
      </c>
      <c r="U54" s="15" t="str">
        <f t="shared" si="32"/>
        <v/>
      </c>
      <c r="V54" s="12" t="str">
        <f t="shared" si="33"/>
        <v/>
      </c>
      <c r="W54" s="8"/>
      <c r="X54" s="24"/>
      <c r="Y54" s="3"/>
      <c r="Z54" s="3"/>
      <c r="AA54" s="3"/>
      <c r="AB54" s="3"/>
      <c r="AC54" s="3"/>
      <c r="AD54" s="3"/>
      <c r="AE54" s="3"/>
      <c r="AF54" s="3"/>
    </row>
    <row r="55" spans="1:32">
      <c r="A55" s="8"/>
      <c r="B55" s="8"/>
      <c r="C55" s="8"/>
      <c r="D55" s="27"/>
      <c r="E55" s="25"/>
      <c r="F55" s="13"/>
      <c r="G55" s="14"/>
      <c r="H55" s="14"/>
      <c r="I55" s="14"/>
      <c r="J55" s="14"/>
      <c r="K55" s="14">
        <f>+TablaIntegrantes[[#This Row],[Activo total (COP)]]-TablaIntegrantes[[#This Row],[Pasivo total (COP)]]</f>
        <v>0</v>
      </c>
      <c r="L55" s="14"/>
      <c r="M55" s="14"/>
      <c r="N55" s="15" t="str">
        <f t="shared" si="25"/>
        <v/>
      </c>
      <c r="O55" s="15" t="str">
        <f t="shared" si="26"/>
        <v/>
      </c>
      <c r="P55" s="15" t="str">
        <f t="shared" si="27"/>
        <v/>
      </c>
      <c r="Q55" s="15" t="str">
        <f t="shared" si="28"/>
        <v/>
      </c>
      <c r="R55" s="15" t="str">
        <f t="shared" si="29"/>
        <v/>
      </c>
      <c r="S55" s="15" t="str">
        <f t="shared" si="30"/>
        <v/>
      </c>
      <c r="T55" s="15" t="str">
        <f t="shared" si="31"/>
        <v/>
      </c>
      <c r="U55" s="15" t="str">
        <f t="shared" si="32"/>
        <v/>
      </c>
      <c r="V55" s="12" t="str">
        <f t="shared" si="33"/>
        <v/>
      </c>
      <c r="W55" s="8"/>
      <c r="X55" s="24"/>
      <c r="Y55" s="3"/>
      <c r="Z55" s="3"/>
      <c r="AA55" s="3"/>
      <c r="AB55" s="3"/>
      <c r="AC55" s="3"/>
      <c r="AD55" s="3"/>
      <c r="AE55" s="3"/>
      <c r="AF55" s="3"/>
    </row>
    <row r="56" spans="1:32">
      <c r="A56" s="8"/>
      <c r="B56" s="8"/>
      <c r="C56" s="8"/>
      <c r="D56" s="27"/>
      <c r="E56" s="25"/>
      <c r="F56" s="13"/>
      <c r="G56" s="14"/>
      <c r="H56" s="14"/>
      <c r="I56" s="14"/>
      <c r="J56" s="14"/>
      <c r="K56" s="14">
        <f>+TablaIntegrantes[[#This Row],[Activo total (COP)]]-TablaIntegrantes[[#This Row],[Pasivo total (COP)]]</f>
        <v>0</v>
      </c>
      <c r="L56" s="14"/>
      <c r="M56" s="14"/>
      <c r="N56" s="15" t="str">
        <f t="shared" si="25"/>
        <v/>
      </c>
      <c r="O56" s="15" t="str">
        <f t="shared" si="26"/>
        <v/>
      </c>
      <c r="P56" s="15" t="str">
        <f t="shared" si="27"/>
        <v/>
      </c>
      <c r="Q56" s="15" t="str">
        <f t="shared" si="28"/>
        <v/>
      </c>
      <c r="R56" s="15" t="str">
        <f t="shared" si="29"/>
        <v/>
      </c>
      <c r="S56" s="15" t="str">
        <f t="shared" si="30"/>
        <v/>
      </c>
      <c r="T56" s="15" t="str">
        <f t="shared" si="31"/>
        <v/>
      </c>
      <c r="U56" s="15" t="str">
        <f t="shared" si="32"/>
        <v/>
      </c>
      <c r="V56" s="12" t="str">
        <f t="shared" si="33"/>
        <v/>
      </c>
      <c r="W56" s="8"/>
      <c r="X56" s="24"/>
      <c r="Y56" s="3"/>
      <c r="Z56" s="3"/>
      <c r="AA56" s="3"/>
      <c r="AB56" s="3"/>
      <c r="AC56" s="3"/>
      <c r="AD56" s="3"/>
      <c r="AE56" s="3"/>
      <c r="AF56" s="3"/>
    </row>
    <row r="57" spans="1:32">
      <c r="A57" s="8"/>
      <c r="B57" s="8"/>
      <c r="C57" s="8"/>
      <c r="D57" s="27"/>
      <c r="E57" s="25"/>
      <c r="F57" s="13"/>
      <c r="G57" s="14"/>
      <c r="H57" s="14"/>
      <c r="I57" s="14"/>
      <c r="J57" s="14"/>
      <c r="K57" s="14">
        <f>+TablaIntegrantes[[#This Row],[Activo total (COP)]]-TablaIntegrantes[[#This Row],[Pasivo total (COP)]]</f>
        <v>0</v>
      </c>
      <c r="L57" s="14"/>
      <c r="M57" s="14"/>
      <c r="N57" s="15" t="str">
        <f t="shared" si="25"/>
        <v/>
      </c>
      <c r="O57" s="15" t="str">
        <f t="shared" si="26"/>
        <v/>
      </c>
      <c r="P57" s="15" t="str">
        <f t="shared" si="27"/>
        <v/>
      </c>
      <c r="Q57" s="15" t="str">
        <f t="shared" si="28"/>
        <v/>
      </c>
      <c r="R57" s="15" t="str">
        <f t="shared" si="29"/>
        <v/>
      </c>
      <c r="S57" s="15" t="str">
        <f t="shared" si="30"/>
        <v/>
      </c>
      <c r="T57" s="15" t="str">
        <f t="shared" si="31"/>
        <v/>
      </c>
      <c r="U57" s="15" t="str">
        <f t="shared" si="32"/>
        <v/>
      </c>
      <c r="V57" s="12" t="str">
        <f t="shared" si="33"/>
        <v/>
      </c>
      <c r="W57" s="8"/>
      <c r="X57" s="24"/>
      <c r="Y57" s="3"/>
      <c r="Z57" s="3"/>
      <c r="AA57" s="3"/>
      <c r="AB57" s="3"/>
      <c r="AC57" s="3"/>
      <c r="AD57" s="3"/>
      <c r="AE57" s="3"/>
      <c r="AF57" s="3"/>
    </row>
    <row r="58" spans="1:32">
      <c r="A58" s="8"/>
      <c r="B58" s="8"/>
      <c r="C58" s="8"/>
      <c r="D58" s="27"/>
      <c r="E58" s="25"/>
      <c r="F58" s="13"/>
      <c r="G58" s="14"/>
      <c r="H58" s="14"/>
      <c r="I58" s="14"/>
      <c r="J58" s="14"/>
      <c r="K58" s="14">
        <f>+TablaIntegrantes[[#This Row],[Activo total (COP)]]-TablaIntegrantes[[#This Row],[Pasivo total (COP)]]</f>
        <v>0</v>
      </c>
      <c r="L58" s="14"/>
      <c r="M58" s="14"/>
      <c r="N58" s="15" t="str">
        <f t="shared" si="25"/>
        <v/>
      </c>
      <c r="O58" s="15" t="str">
        <f t="shared" si="26"/>
        <v/>
      </c>
      <c r="P58" s="15" t="str">
        <f t="shared" si="27"/>
        <v/>
      </c>
      <c r="Q58" s="15" t="str">
        <f t="shared" si="28"/>
        <v/>
      </c>
      <c r="R58" s="15" t="str">
        <f t="shared" si="29"/>
        <v/>
      </c>
      <c r="S58" s="15" t="str">
        <f t="shared" si="30"/>
        <v/>
      </c>
      <c r="T58" s="15" t="str">
        <f t="shared" si="31"/>
        <v/>
      </c>
      <c r="U58" s="15" t="str">
        <f t="shared" si="32"/>
        <v/>
      </c>
      <c r="V58" s="12" t="str">
        <f t="shared" si="33"/>
        <v/>
      </c>
      <c r="W58" s="8"/>
      <c r="X58" s="24"/>
      <c r="Y58" s="3"/>
      <c r="Z58" s="3"/>
      <c r="AA58" s="3"/>
      <c r="AB58" s="3"/>
      <c r="AC58" s="3"/>
      <c r="AD58" s="3"/>
      <c r="AE58" s="3"/>
      <c r="AF58" s="3"/>
    </row>
    <row r="59" spans="1:32">
      <c r="A59" s="8"/>
      <c r="B59" s="8"/>
      <c r="C59" s="8"/>
      <c r="D59" s="27"/>
      <c r="E59" s="25"/>
      <c r="F59" s="13"/>
      <c r="G59" s="14"/>
      <c r="H59" s="14"/>
      <c r="I59" s="14"/>
      <c r="J59" s="14"/>
      <c r="K59" s="14">
        <f>+TablaIntegrantes[[#This Row],[Activo total (COP)]]-TablaIntegrantes[[#This Row],[Pasivo total (COP)]]</f>
        <v>0</v>
      </c>
      <c r="L59" s="14"/>
      <c r="M59" s="14"/>
      <c r="N59" s="15" t="str">
        <f t="shared" si="25"/>
        <v/>
      </c>
      <c r="O59" s="15" t="str">
        <f t="shared" si="26"/>
        <v/>
      </c>
      <c r="P59" s="15" t="str">
        <f t="shared" si="27"/>
        <v/>
      </c>
      <c r="Q59" s="15" t="str">
        <f t="shared" si="28"/>
        <v/>
      </c>
      <c r="R59" s="15" t="str">
        <f t="shared" si="29"/>
        <v/>
      </c>
      <c r="S59" s="15" t="str">
        <f t="shared" si="30"/>
        <v/>
      </c>
      <c r="T59" s="15" t="str">
        <f t="shared" si="31"/>
        <v/>
      </c>
      <c r="U59" s="15" t="str">
        <f t="shared" si="32"/>
        <v/>
      </c>
      <c r="V59" s="12" t="str">
        <f t="shared" si="33"/>
        <v/>
      </c>
      <c r="W59" s="8"/>
      <c r="X59" s="24"/>
      <c r="Y59" s="3"/>
      <c r="Z59" s="3"/>
      <c r="AA59" s="3"/>
      <c r="AB59" s="3"/>
      <c r="AC59" s="3"/>
      <c r="AD59" s="3"/>
      <c r="AE59" s="3"/>
      <c r="AF59" s="3"/>
    </row>
    <row r="60" spans="1:32">
      <c r="A60" s="8"/>
      <c r="B60" s="8"/>
      <c r="C60" s="8"/>
      <c r="D60" s="27"/>
      <c r="E60" s="25"/>
      <c r="F60" s="13"/>
      <c r="G60" s="14"/>
      <c r="H60" s="14"/>
      <c r="I60" s="14"/>
      <c r="J60" s="14"/>
      <c r="K60" s="14">
        <f>+TablaIntegrantes[[#This Row],[Activo total (COP)]]-TablaIntegrantes[[#This Row],[Pasivo total (COP)]]</f>
        <v>0</v>
      </c>
      <c r="L60" s="14"/>
      <c r="M60" s="14"/>
      <c r="N60" s="15" t="str">
        <f t="shared" si="25"/>
        <v/>
      </c>
      <c r="O60" s="15" t="str">
        <f t="shared" si="26"/>
        <v/>
      </c>
      <c r="P60" s="15" t="str">
        <f t="shared" si="27"/>
        <v/>
      </c>
      <c r="Q60" s="15" t="str">
        <f t="shared" si="28"/>
        <v/>
      </c>
      <c r="R60" s="15" t="str">
        <f t="shared" si="29"/>
        <v/>
      </c>
      <c r="S60" s="15" t="str">
        <f t="shared" si="30"/>
        <v/>
      </c>
      <c r="T60" s="15" t="str">
        <f t="shared" si="31"/>
        <v/>
      </c>
      <c r="U60" s="15" t="str">
        <f t="shared" si="32"/>
        <v/>
      </c>
      <c r="V60" s="12" t="str">
        <f t="shared" si="33"/>
        <v/>
      </c>
      <c r="W60" s="8"/>
      <c r="X60" s="24"/>
      <c r="Y60" s="3"/>
      <c r="Z60" s="3"/>
      <c r="AA60" s="3"/>
      <c r="AB60" s="3"/>
      <c r="AC60" s="3"/>
      <c r="AD60" s="3"/>
      <c r="AE60" s="3"/>
      <c r="AF60" s="3"/>
    </row>
    <row r="61" spans="1:32">
      <c r="A61" s="8"/>
      <c r="B61" s="8"/>
      <c r="C61" s="8"/>
      <c r="D61" s="27"/>
      <c r="E61" s="25"/>
      <c r="F61" s="13"/>
      <c r="G61" s="14"/>
      <c r="H61" s="14"/>
      <c r="I61" s="14"/>
      <c r="J61" s="14"/>
      <c r="K61" s="14">
        <f>+TablaIntegrantes[[#This Row],[Activo total (COP)]]-TablaIntegrantes[[#This Row],[Pasivo total (COP)]]</f>
        <v>0</v>
      </c>
      <c r="L61" s="14"/>
      <c r="M61" s="14"/>
      <c r="N61" s="15" t="str">
        <f t="shared" si="25"/>
        <v/>
      </c>
      <c r="O61" s="15" t="str">
        <f t="shared" si="26"/>
        <v/>
      </c>
      <c r="P61" s="15" t="str">
        <f t="shared" si="27"/>
        <v/>
      </c>
      <c r="Q61" s="15" t="str">
        <f t="shared" si="28"/>
        <v/>
      </c>
      <c r="R61" s="15" t="str">
        <f t="shared" si="29"/>
        <v/>
      </c>
      <c r="S61" s="15" t="str">
        <f t="shared" si="30"/>
        <v/>
      </c>
      <c r="T61" s="15" t="str">
        <f t="shared" si="31"/>
        <v/>
      </c>
      <c r="U61" s="15" t="str">
        <f t="shared" si="32"/>
        <v/>
      </c>
      <c r="V61" s="12" t="str">
        <f t="shared" si="33"/>
        <v/>
      </c>
      <c r="W61" s="8"/>
      <c r="X61" s="24"/>
      <c r="Y61" s="3"/>
      <c r="Z61" s="3"/>
      <c r="AA61" s="3"/>
      <c r="AB61" s="3"/>
      <c r="AC61" s="3"/>
      <c r="AD61" s="3"/>
      <c r="AE61" s="3"/>
      <c r="AF61" s="3"/>
    </row>
    <row r="62" spans="1:32">
      <c r="A62" s="8"/>
      <c r="B62" s="8"/>
      <c r="C62" s="8"/>
      <c r="D62" s="27"/>
      <c r="E62" s="25"/>
      <c r="F62" s="13"/>
      <c r="G62" s="14"/>
      <c r="H62" s="14"/>
      <c r="I62" s="14"/>
      <c r="J62" s="14"/>
      <c r="K62" s="14">
        <f>+TablaIntegrantes[[#This Row],[Activo total (COP)]]-TablaIntegrantes[[#This Row],[Pasivo total (COP)]]</f>
        <v>0</v>
      </c>
      <c r="L62" s="14"/>
      <c r="M62" s="14"/>
      <c r="N62" s="15" t="str">
        <f t="shared" si="25"/>
        <v/>
      </c>
      <c r="O62" s="15" t="str">
        <f t="shared" si="26"/>
        <v/>
      </c>
      <c r="P62" s="15" t="str">
        <f t="shared" si="27"/>
        <v/>
      </c>
      <c r="Q62" s="15" t="str">
        <f t="shared" si="28"/>
        <v/>
      </c>
      <c r="R62" s="15" t="str">
        <f t="shared" si="29"/>
        <v/>
      </c>
      <c r="S62" s="15" t="str">
        <f t="shared" si="30"/>
        <v/>
      </c>
      <c r="T62" s="15" t="str">
        <f t="shared" si="31"/>
        <v/>
      </c>
      <c r="U62" s="15" t="str">
        <f t="shared" si="32"/>
        <v/>
      </c>
      <c r="V62" s="12" t="str">
        <f t="shared" si="33"/>
        <v/>
      </c>
      <c r="W62" s="8"/>
      <c r="X62" s="24"/>
      <c r="Y62" s="3"/>
      <c r="Z62" s="3"/>
      <c r="AA62" s="3"/>
      <c r="AB62" s="3"/>
      <c r="AC62" s="3"/>
      <c r="AD62" s="3"/>
      <c r="AE62" s="3"/>
      <c r="AF62" s="3"/>
    </row>
    <row r="63" spans="1:32">
      <c r="A63" s="8"/>
      <c r="B63" s="8"/>
      <c r="C63" s="8"/>
      <c r="D63" s="27"/>
      <c r="E63" s="25"/>
      <c r="F63" s="13"/>
      <c r="G63" s="14"/>
      <c r="H63" s="14"/>
      <c r="I63" s="14"/>
      <c r="J63" s="14"/>
      <c r="K63" s="14">
        <f>+TablaIntegrantes[[#This Row],[Activo total (COP)]]-TablaIntegrantes[[#This Row],[Pasivo total (COP)]]</f>
        <v>0</v>
      </c>
      <c r="L63" s="14"/>
      <c r="M63" s="14"/>
      <c r="N63" s="15" t="str">
        <f t="shared" si="25"/>
        <v/>
      </c>
      <c r="O63" s="15" t="str">
        <f t="shared" si="26"/>
        <v/>
      </c>
      <c r="P63" s="15" t="str">
        <f t="shared" si="27"/>
        <v/>
      </c>
      <c r="Q63" s="15" t="str">
        <f t="shared" si="28"/>
        <v/>
      </c>
      <c r="R63" s="15" t="str">
        <f t="shared" si="29"/>
        <v/>
      </c>
      <c r="S63" s="15" t="str">
        <f t="shared" si="30"/>
        <v/>
      </c>
      <c r="T63" s="15" t="str">
        <f t="shared" si="31"/>
        <v/>
      </c>
      <c r="U63" s="15" t="str">
        <f t="shared" si="32"/>
        <v/>
      </c>
      <c r="V63" s="12" t="str">
        <f t="shared" si="33"/>
        <v/>
      </c>
      <c r="W63" s="8"/>
      <c r="X63" s="24"/>
      <c r="Y63" s="3"/>
      <c r="Z63" s="3"/>
      <c r="AA63" s="3"/>
      <c r="AB63" s="3"/>
      <c r="AC63" s="3"/>
      <c r="AD63" s="3"/>
      <c r="AE63" s="3"/>
      <c r="AF63" s="3"/>
    </row>
    <row r="64" spans="1:32">
      <c r="A64" s="8"/>
      <c r="B64" s="8"/>
      <c r="C64" s="8"/>
      <c r="D64" s="27"/>
      <c r="E64" s="25"/>
      <c r="F64" s="13"/>
      <c r="G64" s="14"/>
      <c r="H64" s="14"/>
      <c r="I64" s="14"/>
      <c r="J64" s="14"/>
      <c r="K64" s="14">
        <f>+TablaIntegrantes[[#This Row],[Activo total (COP)]]-TablaIntegrantes[[#This Row],[Pasivo total (COP)]]</f>
        <v>0</v>
      </c>
      <c r="L64" s="14"/>
      <c r="M64" s="14"/>
      <c r="N64" s="15" t="str">
        <f t="shared" si="25"/>
        <v/>
      </c>
      <c r="O64" s="15" t="str">
        <f t="shared" si="26"/>
        <v/>
      </c>
      <c r="P64" s="15" t="str">
        <f t="shared" si="27"/>
        <v/>
      </c>
      <c r="Q64" s="15" t="str">
        <f t="shared" si="28"/>
        <v/>
      </c>
      <c r="R64" s="15" t="str">
        <f t="shared" si="29"/>
        <v/>
      </c>
      <c r="S64" s="15" t="str">
        <f t="shared" si="30"/>
        <v/>
      </c>
      <c r="T64" s="15" t="str">
        <f t="shared" si="31"/>
        <v/>
      </c>
      <c r="U64" s="15" t="str">
        <f t="shared" si="32"/>
        <v/>
      </c>
      <c r="V64" s="12" t="str">
        <f t="shared" si="33"/>
        <v/>
      </c>
      <c r="W64" s="8"/>
      <c r="X64" s="24"/>
      <c r="Y64" s="3"/>
      <c r="Z64" s="3"/>
      <c r="AA64" s="3"/>
      <c r="AB64" s="3"/>
      <c r="AC64" s="3"/>
      <c r="AD64" s="3"/>
      <c r="AE64" s="3"/>
      <c r="AF64" s="3"/>
    </row>
    <row r="65" spans="1:32">
      <c r="A65" s="8"/>
      <c r="B65" s="8"/>
      <c r="C65" s="8"/>
      <c r="D65" s="27"/>
      <c r="E65" s="25"/>
      <c r="F65" s="13"/>
      <c r="G65" s="14"/>
      <c r="H65" s="14"/>
      <c r="I65" s="14"/>
      <c r="J65" s="14"/>
      <c r="K65" s="14">
        <f>+TablaIntegrantes[[#This Row],[Activo total (COP)]]-TablaIntegrantes[[#This Row],[Pasivo total (COP)]]</f>
        <v>0</v>
      </c>
      <c r="L65" s="14"/>
      <c r="M65" s="14"/>
      <c r="N65" s="15" t="str">
        <f t="shared" si="25"/>
        <v/>
      </c>
      <c r="O65" s="15" t="str">
        <f t="shared" si="26"/>
        <v/>
      </c>
      <c r="P65" s="15" t="str">
        <f t="shared" si="27"/>
        <v/>
      </c>
      <c r="Q65" s="15" t="str">
        <f t="shared" si="28"/>
        <v/>
      </c>
      <c r="R65" s="15" t="str">
        <f t="shared" si="29"/>
        <v/>
      </c>
      <c r="S65" s="15" t="str">
        <f t="shared" si="30"/>
        <v/>
      </c>
      <c r="T65" s="15" t="str">
        <f t="shared" si="31"/>
        <v/>
      </c>
      <c r="U65" s="15" t="str">
        <f t="shared" si="32"/>
        <v/>
      </c>
      <c r="V65" s="12" t="str">
        <f t="shared" si="33"/>
        <v/>
      </c>
      <c r="W65" s="8"/>
      <c r="X65" s="24"/>
      <c r="Y65" s="3"/>
      <c r="Z65" s="3"/>
      <c r="AA65" s="3"/>
      <c r="AB65" s="3"/>
      <c r="AC65" s="3"/>
      <c r="AD65" s="3"/>
      <c r="AE65" s="3"/>
      <c r="AF65" s="3"/>
    </row>
    <row r="66" spans="1:32">
      <c r="A66" s="8"/>
      <c r="B66" s="8"/>
      <c r="C66" s="8"/>
      <c r="D66" s="27"/>
      <c r="E66" s="25"/>
      <c r="F66" s="13"/>
      <c r="G66" s="14"/>
      <c r="H66" s="14"/>
      <c r="I66" s="14"/>
      <c r="J66" s="14"/>
      <c r="K66" s="14">
        <f>+TablaIntegrantes[[#This Row],[Activo total (COP)]]-TablaIntegrantes[[#This Row],[Pasivo total (COP)]]</f>
        <v>0</v>
      </c>
      <c r="L66" s="14"/>
      <c r="M66" s="14"/>
      <c r="N66" s="15" t="str">
        <f t="shared" si="25"/>
        <v/>
      </c>
      <c r="O66" s="15" t="str">
        <f t="shared" si="26"/>
        <v/>
      </c>
      <c r="P66" s="15" t="str">
        <f t="shared" si="27"/>
        <v/>
      </c>
      <c r="Q66" s="15" t="str">
        <f t="shared" si="28"/>
        <v/>
      </c>
      <c r="R66" s="15" t="str">
        <f t="shared" si="29"/>
        <v/>
      </c>
      <c r="S66" s="15" t="str">
        <f t="shared" si="30"/>
        <v/>
      </c>
      <c r="T66" s="15" t="str">
        <f t="shared" si="31"/>
        <v/>
      </c>
      <c r="U66" s="15" t="str">
        <f t="shared" si="32"/>
        <v/>
      </c>
      <c r="V66" s="12" t="str">
        <f t="shared" si="33"/>
        <v/>
      </c>
      <c r="W66" s="8"/>
      <c r="X66" s="24"/>
      <c r="Y66" s="3"/>
      <c r="Z66" s="3"/>
      <c r="AA66" s="3"/>
      <c r="AB66" s="3"/>
      <c r="AC66" s="3"/>
      <c r="AD66" s="3"/>
      <c r="AE66" s="3"/>
      <c r="AF66" s="3"/>
    </row>
    <row r="67" spans="1:32">
      <c r="A67" s="8"/>
      <c r="B67" s="8"/>
      <c r="C67" s="8"/>
      <c r="D67" s="27"/>
      <c r="E67" s="25"/>
      <c r="F67" s="13"/>
      <c r="G67" s="14"/>
      <c r="H67" s="14"/>
      <c r="I67" s="14"/>
      <c r="J67" s="14"/>
      <c r="K67" s="14">
        <f>+TablaIntegrantes[[#This Row],[Activo total (COP)]]-TablaIntegrantes[[#This Row],[Pasivo total (COP)]]</f>
        <v>0</v>
      </c>
      <c r="L67" s="14"/>
      <c r="M67" s="14"/>
      <c r="N67" s="15" t="str">
        <f t="shared" si="25"/>
        <v/>
      </c>
      <c r="O67" s="15" t="str">
        <f t="shared" si="26"/>
        <v/>
      </c>
      <c r="P67" s="15" t="str">
        <f t="shared" si="27"/>
        <v/>
      </c>
      <c r="Q67" s="15" t="str">
        <f t="shared" si="28"/>
        <v/>
      </c>
      <c r="R67" s="15" t="str">
        <f t="shared" si="29"/>
        <v/>
      </c>
      <c r="S67" s="15" t="str">
        <f t="shared" si="30"/>
        <v/>
      </c>
      <c r="T67" s="15" t="str">
        <f t="shared" si="31"/>
        <v/>
      </c>
      <c r="U67" s="15" t="str">
        <f t="shared" si="32"/>
        <v/>
      </c>
      <c r="V67" s="12" t="str">
        <f t="shared" si="33"/>
        <v/>
      </c>
      <c r="W67" s="8"/>
      <c r="X67" s="24"/>
      <c r="Y67" s="3"/>
      <c r="Z67" s="3"/>
      <c r="AA67" s="3"/>
      <c r="AB67" s="3"/>
      <c r="AC67" s="3"/>
      <c r="AD67" s="3"/>
      <c r="AE67" s="3"/>
      <c r="AF67" s="3"/>
    </row>
    <row r="68" spans="1:32">
      <c r="A68" s="8"/>
      <c r="B68" s="8"/>
      <c r="C68" s="8"/>
      <c r="D68" s="27"/>
      <c r="E68" s="25"/>
      <c r="F68" s="13"/>
      <c r="G68" s="14"/>
      <c r="H68" s="14"/>
      <c r="I68" s="14"/>
      <c r="J68" s="14"/>
      <c r="K68" s="14">
        <f>+TablaIntegrantes[[#This Row],[Activo total (COP)]]-TablaIntegrantes[[#This Row],[Pasivo total (COP)]]</f>
        <v>0</v>
      </c>
      <c r="L68" s="14"/>
      <c r="M68" s="14"/>
      <c r="N68" s="15" t="str">
        <f t="shared" si="25"/>
        <v/>
      </c>
      <c r="O68" s="15" t="str">
        <f t="shared" si="26"/>
        <v/>
      </c>
      <c r="P68" s="15" t="str">
        <f t="shared" si="27"/>
        <v/>
      </c>
      <c r="Q68" s="15" t="str">
        <f t="shared" si="28"/>
        <v/>
      </c>
      <c r="R68" s="15" t="str">
        <f t="shared" si="29"/>
        <v/>
      </c>
      <c r="S68" s="15" t="str">
        <f t="shared" si="30"/>
        <v/>
      </c>
      <c r="T68" s="15" t="str">
        <f t="shared" si="31"/>
        <v/>
      </c>
      <c r="U68" s="15" t="str">
        <f t="shared" si="32"/>
        <v/>
      </c>
      <c r="V68" s="12" t="str">
        <f t="shared" si="33"/>
        <v/>
      </c>
      <c r="W68" s="8"/>
      <c r="X68" s="24"/>
      <c r="Y68" s="3"/>
      <c r="Z68" s="3"/>
      <c r="AA68" s="3"/>
      <c r="AB68" s="3"/>
      <c r="AC68" s="3"/>
      <c r="AD68" s="3"/>
      <c r="AE68" s="3"/>
      <c r="AF68" s="3"/>
    </row>
    <row r="69" spans="1:32">
      <c r="A69" s="8"/>
      <c r="B69" s="8"/>
      <c r="C69" s="8"/>
      <c r="D69" s="27"/>
      <c r="E69" s="25"/>
      <c r="F69" s="13"/>
      <c r="G69" s="14"/>
      <c r="H69" s="14"/>
      <c r="I69" s="14"/>
      <c r="J69" s="14"/>
      <c r="K69" s="14">
        <f>+TablaIntegrantes[[#This Row],[Activo total (COP)]]-TablaIntegrantes[[#This Row],[Pasivo total (COP)]]</f>
        <v>0</v>
      </c>
      <c r="L69" s="14"/>
      <c r="M69" s="14"/>
      <c r="N69" s="15" t="str">
        <f t="shared" ref="N69:N100" si="34">IF(A69="","",G69-H69)</f>
        <v/>
      </c>
      <c r="O69" s="15" t="str">
        <f t="shared" ref="O69:O100" si="35">IF(A69="","",G69*F69)</f>
        <v/>
      </c>
      <c r="P69" s="15" t="str">
        <f t="shared" ref="P69:P100" si="36">IF(A69="","",H69*F69)</f>
        <v/>
      </c>
      <c r="Q69" s="15" t="str">
        <f t="shared" ref="Q69:Q100" si="37">IF(A69="","",I69*F69)</f>
        <v/>
      </c>
      <c r="R69" s="15" t="str">
        <f t="shared" ref="R69:R100" si="38">IF(A69="","",J69*F69)</f>
        <v/>
      </c>
      <c r="S69" s="15" t="str">
        <f t="shared" ref="S69:S100" si="39">IF(A69="","",K69*F69)</f>
        <v/>
      </c>
      <c r="T69" s="15" t="str">
        <f t="shared" ref="T69:T100" si="40">IF(A69="","",L69*F69)</f>
        <v/>
      </c>
      <c r="U69" s="15" t="str">
        <f t="shared" ref="U69:U100" si="41">IF(A69="","",M69*F69)</f>
        <v/>
      </c>
      <c r="V69" s="12" t="str">
        <f t="shared" ref="V69:V100" si="42">IF(A69="","",IF(OR(F69&lt;=0,F69&gt;1),"REVISAR %",IF(OR(I69&lt;G69,J69&lt;H69),"REVISAR CLASIFICACIÓN","OK")))</f>
        <v/>
      </c>
      <c r="W69" s="8"/>
      <c r="X69" s="24"/>
      <c r="Y69" s="3"/>
      <c r="Z69" s="3"/>
      <c r="AA69" s="3"/>
      <c r="AB69" s="3"/>
      <c r="AC69" s="3"/>
      <c r="AD69" s="3"/>
      <c r="AE69" s="3"/>
      <c r="AF69" s="3"/>
    </row>
    <row r="70" spans="1:32">
      <c r="A70" s="8"/>
      <c r="B70" s="8"/>
      <c r="C70" s="8"/>
      <c r="D70" s="27"/>
      <c r="E70" s="25"/>
      <c r="F70" s="13"/>
      <c r="G70" s="14"/>
      <c r="H70" s="14"/>
      <c r="I70" s="14"/>
      <c r="J70" s="14"/>
      <c r="K70" s="14">
        <f>+TablaIntegrantes[[#This Row],[Activo total (COP)]]-TablaIntegrantes[[#This Row],[Pasivo total (COP)]]</f>
        <v>0</v>
      </c>
      <c r="L70" s="14"/>
      <c r="M70" s="14"/>
      <c r="N70" s="15" t="str">
        <f t="shared" si="34"/>
        <v/>
      </c>
      <c r="O70" s="15" t="str">
        <f t="shared" si="35"/>
        <v/>
      </c>
      <c r="P70" s="15" t="str">
        <f t="shared" si="36"/>
        <v/>
      </c>
      <c r="Q70" s="15" t="str">
        <f t="shared" si="37"/>
        <v/>
      </c>
      <c r="R70" s="15" t="str">
        <f t="shared" si="38"/>
        <v/>
      </c>
      <c r="S70" s="15" t="str">
        <f t="shared" si="39"/>
        <v/>
      </c>
      <c r="T70" s="15" t="str">
        <f t="shared" si="40"/>
        <v/>
      </c>
      <c r="U70" s="15" t="str">
        <f t="shared" si="41"/>
        <v/>
      </c>
      <c r="V70" s="12" t="str">
        <f t="shared" si="42"/>
        <v/>
      </c>
      <c r="W70" s="8"/>
      <c r="X70" s="24"/>
      <c r="Y70" s="3"/>
      <c r="Z70" s="3"/>
      <c r="AA70" s="3"/>
      <c r="AB70" s="3"/>
      <c r="AC70" s="3"/>
      <c r="AD70" s="3"/>
      <c r="AE70" s="3"/>
      <c r="AF70" s="3"/>
    </row>
    <row r="71" spans="1:32">
      <c r="A71" s="8"/>
      <c r="B71" s="8"/>
      <c r="C71" s="8"/>
      <c r="D71" s="27"/>
      <c r="E71" s="25"/>
      <c r="F71" s="13"/>
      <c r="G71" s="14"/>
      <c r="H71" s="14"/>
      <c r="I71" s="14"/>
      <c r="J71" s="14"/>
      <c r="K71" s="14">
        <f>+TablaIntegrantes[[#This Row],[Activo total (COP)]]-TablaIntegrantes[[#This Row],[Pasivo total (COP)]]</f>
        <v>0</v>
      </c>
      <c r="L71" s="14"/>
      <c r="M71" s="14"/>
      <c r="N71" s="15" t="str">
        <f t="shared" si="34"/>
        <v/>
      </c>
      <c r="O71" s="15" t="str">
        <f t="shared" si="35"/>
        <v/>
      </c>
      <c r="P71" s="15" t="str">
        <f t="shared" si="36"/>
        <v/>
      </c>
      <c r="Q71" s="15" t="str">
        <f t="shared" si="37"/>
        <v/>
      </c>
      <c r="R71" s="15" t="str">
        <f t="shared" si="38"/>
        <v/>
      </c>
      <c r="S71" s="15" t="str">
        <f t="shared" si="39"/>
        <v/>
      </c>
      <c r="T71" s="15" t="str">
        <f t="shared" si="40"/>
        <v/>
      </c>
      <c r="U71" s="15" t="str">
        <f t="shared" si="41"/>
        <v/>
      </c>
      <c r="V71" s="12" t="str">
        <f t="shared" si="42"/>
        <v/>
      </c>
      <c r="W71" s="8"/>
      <c r="X71" s="24"/>
      <c r="Y71" s="3"/>
      <c r="Z71" s="3"/>
      <c r="AA71" s="3"/>
      <c r="AB71" s="3"/>
      <c r="AC71" s="3"/>
      <c r="AD71" s="3"/>
      <c r="AE71" s="3"/>
      <c r="AF71" s="3"/>
    </row>
    <row r="72" spans="1:32">
      <c r="A72" s="8"/>
      <c r="B72" s="8"/>
      <c r="C72" s="8"/>
      <c r="D72" s="27"/>
      <c r="E72" s="25"/>
      <c r="F72" s="13"/>
      <c r="G72" s="14"/>
      <c r="H72" s="14"/>
      <c r="I72" s="14"/>
      <c r="J72" s="14"/>
      <c r="K72" s="14">
        <f>+TablaIntegrantes[[#This Row],[Activo total (COP)]]-TablaIntegrantes[[#This Row],[Pasivo total (COP)]]</f>
        <v>0</v>
      </c>
      <c r="L72" s="14"/>
      <c r="M72" s="14"/>
      <c r="N72" s="15" t="str">
        <f t="shared" si="34"/>
        <v/>
      </c>
      <c r="O72" s="15" t="str">
        <f t="shared" si="35"/>
        <v/>
      </c>
      <c r="P72" s="15" t="str">
        <f t="shared" si="36"/>
        <v/>
      </c>
      <c r="Q72" s="15" t="str">
        <f t="shared" si="37"/>
        <v/>
      </c>
      <c r="R72" s="15" t="str">
        <f t="shared" si="38"/>
        <v/>
      </c>
      <c r="S72" s="15" t="str">
        <f t="shared" si="39"/>
        <v/>
      </c>
      <c r="T72" s="15" t="str">
        <f t="shared" si="40"/>
        <v/>
      </c>
      <c r="U72" s="15" t="str">
        <f t="shared" si="41"/>
        <v/>
      </c>
      <c r="V72" s="12" t="str">
        <f t="shared" si="42"/>
        <v/>
      </c>
      <c r="W72" s="8"/>
      <c r="X72" s="24"/>
      <c r="Y72" s="3"/>
      <c r="Z72" s="3"/>
      <c r="AA72" s="3"/>
      <c r="AB72" s="3"/>
      <c r="AC72" s="3"/>
      <c r="AD72" s="3"/>
      <c r="AE72" s="3"/>
      <c r="AF72" s="3"/>
    </row>
    <row r="73" spans="1:32">
      <c r="A73" s="8"/>
      <c r="B73" s="8"/>
      <c r="C73" s="8"/>
      <c r="D73" s="27"/>
      <c r="E73" s="25"/>
      <c r="F73" s="13"/>
      <c r="G73" s="14"/>
      <c r="H73" s="14"/>
      <c r="I73" s="14"/>
      <c r="J73" s="14"/>
      <c r="K73" s="14">
        <f>+TablaIntegrantes[[#This Row],[Activo total (COP)]]-TablaIntegrantes[[#This Row],[Pasivo total (COP)]]</f>
        <v>0</v>
      </c>
      <c r="L73" s="14"/>
      <c r="M73" s="14"/>
      <c r="N73" s="15" t="str">
        <f t="shared" si="34"/>
        <v/>
      </c>
      <c r="O73" s="15" t="str">
        <f t="shared" si="35"/>
        <v/>
      </c>
      <c r="P73" s="15" t="str">
        <f t="shared" si="36"/>
        <v/>
      </c>
      <c r="Q73" s="15" t="str">
        <f t="shared" si="37"/>
        <v/>
      </c>
      <c r="R73" s="15" t="str">
        <f t="shared" si="38"/>
        <v/>
      </c>
      <c r="S73" s="15" t="str">
        <f t="shared" si="39"/>
        <v/>
      </c>
      <c r="T73" s="15" t="str">
        <f t="shared" si="40"/>
        <v/>
      </c>
      <c r="U73" s="15" t="str">
        <f t="shared" si="41"/>
        <v/>
      </c>
      <c r="V73" s="12" t="str">
        <f t="shared" si="42"/>
        <v/>
      </c>
      <c r="W73" s="8"/>
      <c r="X73" s="24"/>
      <c r="Y73" s="3"/>
      <c r="Z73" s="3"/>
      <c r="AA73" s="3"/>
      <c r="AB73" s="3"/>
      <c r="AC73" s="3"/>
      <c r="AD73" s="3"/>
      <c r="AE73" s="3"/>
      <c r="AF73" s="3"/>
    </row>
    <row r="74" spans="1:32">
      <c r="A74" s="8"/>
      <c r="B74" s="8"/>
      <c r="C74" s="8"/>
      <c r="D74" s="27"/>
      <c r="E74" s="25"/>
      <c r="F74" s="13"/>
      <c r="G74" s="14"/>
      <c r="H74" s="14"/>
      <c r="I74" s="14"/>
      <c r="J74" s="14"/>
      <c r="K74" s="14">
        <f>+TablaIntegrantes[[#This Row],[Activo total (COP)]]-TablaIntegrantes[[#This Row],[Pasivo total (COP)]]</f>
        <v>0</v>
      </c>
      <c r="L74" s="14"/>
      <c r="M74" s="14"/>
      <c r="N74" s="15" t="str">
        <f t="shared" si="34"/>
        <v/>
      </c>
      <c r="O74" s="15" t="str">
        <f t="shared" si="35"/>
        <v/>
      </c>
      <c r="P74" s="15" t="str">
        <f t="shared" si="36"/>
        <v/>
      </c>
      <c r="Q74" s="15" t="str">
        <f t="shared" si="37"/>
        <v/>
      </c>
      <c r="R74" s="15" t="str">
        <f t="shared" si="38"/>
        <v/>
      </c>
      <c r="S74" s="15" t="str">
        <f t="shared" si="39"/>
        <v/>
      </c>
      <c r="T74" s="15" t="str">
        <f t="shared" si="40"/>
        <v/>
      </c>
      <c r="U74" s="15" t="str">
        <f t="shared" si="41"/>
        <v/>
      </c>
      <c r="V74" s="12" t="str">
        <f t="shared" si="42"/>
        <v/>
      </c>
      <c r="W74" s="8"/>
      <c r="X74" s="24"/>
      <c r="Y74" s="3"/>
      <c r="Z74" s="3"/>
      <c r="AA74" s="3"/>
      <c r="AB74" s="3"/>
      <c r="AC74" s="3"/>
      <c r="AD74" s="3"/>
      <c r="AE74" s="3"/>
      <c r="AF74" s="3"/>
    </row>
    <row r="75" spans="1:32">
      <c r="A75" s="8"/>
      <c r="B75" s="8"/>
      <c r="C75" s="8"/>
      <c r="D75" s="27"/>
      <c r="E75" s="25"/>
      <c r="F75" s="13"/>
      <c r="G75" s="14"/>
      <c r="H75" s="14"/>
      <c r="I75" s="14"/>
      <c r="J75" s="14"/>
      <c r="K75" s="14">
        <f>+TablaIntegrantes[[#This Row],[Activo total (COP)]]-TablaIntegrantes[[#This Row],[Pasivo total (COP)]]</f>
        <v>0</v>
      </c>
      <c r="L75" s="14"/>
      <c r="M75" s="14"/>
      <c r="N75" s="15" t="str">
        <f t="shared" si="34"/>
        <v/>
      </c>
      <c r="O75" s="15" t="str">
        <f t="shared" si="35"/>
        <v/>
      </c>
      <c r="P75" s="15" t="str">
        <f t="shared" si="36"/>
        <v/>
      </c>
      <c r="Q75" s="15" t="str">
        <f t="shared" si="37"/>
        <v/>
      </c>
      <c r="R75" s="15" t="str">
        <f t="shared" si="38"/>
        <v/>
      </c>
      <c r="S75" s="15" t="str">
        <f t="shared" si="39"/>
        <v/>
      </c>
      <c r="T75" s="15" t="str">
        <f t="shared" si="40"/>
        <v/>
      </c>
      <c r="U75" s="15" t="str">
        <f t="shared" si="41"/>
        <v/>
      </c>
      <c r="V75" s="12" t="str">
        <f t="shared" si="42"/>
        <v/>
      </c>
      <c r="W75" s="8"/>
      <c r="X75" s="24"/>
      <c r="Y75" s="3"/>
      <c r="Z75" s="3"/>
      <c r="AA75" s="3"/>
      <c r="AB75" s="3"/>
      <c r="AC75" s="3"/>
      <c r="AD75" s="3"/>
      <c r="AE75" s="3"/>
      <c r="AF75" s="3"/>
    </row>
    <row r="76" spans="1:32">
      <c r="A76" s="8"/>
      <c r="B76" s="8"/>
      <c r="C76" s="8"/>
      <c r="D76" s="27"/>
      <c r="E76" s="25"/>
      <c r="F76" s="13"/>
      <c r="G76" s="14"/>
      <c r="H76" s="14"/>
      <c r="I76" s="14"/>
      <c r="J76" s="14"/>
      <c r="K76" s="14">
        <f>+TablaIntegrantes[[#This Row],[Activo total (COP)]]-TablaIntegrantes[[#This Row],[Pasivo total (COP)]]</f>
        <v>0</v>
      </c>
      <c r="L76" s="14"/>
      <c r="M76" s="14"/>
      <c r="N76" s="15" t="str">
        <f t="shared" si="34"/>
        <v/>
      </c>
      <c r="O76" s="15" t="str">
        <f t="shared" si="35"/>
        <v/>
      </c>
      <c r="P76" s="15" t="str">
        <f t="shared" si="36"/>
        <v/>
      </c>
      <c r="Q76" s="15" t="str">
        <f t="shared" si="37"/>
        <v/>
      </c>
      <c r="R76" s="15" t="str">
        <f t="shared" si="38"/>
        <v/>
      </c>
      <c r="S76" s="15" t="str">
        <f t="shared" si="39"/>
        <v/>
      </c>
      <c r="T76" s="15" t="str">
        <f t="shared" si="40"/>
        <v/>
      </c>
      <c r="U76" s="15" t="str">
        <f t="shared" si="41"/>
        <v/>
      </c>
      <c r="V76" s="12" t="str">
        <f t="shared" si="42"/>
        <v/>
      </c>
      <c r="W76" s="8"/>
      <c r="X76" s="24"/>
      <c r="Y76" s="3"/>
      <c r="Z76" s="3"/>
      <c r="AA76" s="3"/>
      <c r="AB76" s="3"/>
      <c r="AC76" s="3"/>
      <c r="AD76" s="3"/>
      <c r="AE76" s="3"/>
      <c r="AF76" s="3"/>
    </row>
    <row r="77" spans="1:32">
      <c r="A77" s="8"/>
      <c r="B77" s="8"/>
      <c r="C77" s="8"/>
      <c r="D77" s="27"/>
      <c r="E77" s="25"/>
      <c r="F77" s="13"/>
      <c r="G77" s="14"/>
      <c r="H77" s="14"/>
      <c r="I77" s="14"/>
      <c r="J77" s="14"/>
      <c r="K77" s="14">
        <f>+TablaIntegrantes[[#This Row],[Activo total (COP)]]-TablaIntegrantes[[#This Row],[Pasivo total (COP)]]</f>
        <v>0</v>
      </c>
      <c r="L77" s="14"/>
      <c r="M77" s="14"/>
      <c r="N77" s="15" t="str">
        <f t="shared" si="34"/>
        <v/>
      </c>
      <c r="O77" s="15" t="str">
        <f t="shared" si="35"/>
        <v/>
      </c>
      <c r="P77" s="15" t="str">
        <f t="shared" si="36"/>
        <v/>
      </c>
      <c r="Q77" s="15" t="str">
        <f t="shared" si="37"/>
        <v/>
      </c>
      <c r="R77" s="15" t="str">
        <f t="shared" si="38"/>
        <v/>
      </c>
      <c r="S77" s="15" t="str">
        <f t="shared" si="39"/>
        <v/>
      </c>
      <c r="T77" s="15" t="str">
        <f t="shared" si="40"/>
        <v/>
      </c>
      <c r="U77" s="15" t="str">
        <f t="shared" si="41"/>
        <v/>
      </c>
      <c r="V77" s="12" t="str">
        <f t="shared" si="42"/>
        <v/>
      </c>
      <c r="W77" s="8"/>
      <c r="X77" s="24"/>
      <c r="Y77" s="3"/>
      <c r="Z77" s="3"/>
      <c r="AA77" s="3"/>
      <c r="AB77" s="3"/>
      <c r="AC77" s="3"/>
      <c r="AD77" s="3"/>
      <c r="AE77" s="3"/>
      <c r="AF77" s="3"/>
    </row>
    <row r="78" spans="1:32">
      <c r="A78" s="8"/>
      <c r="B78" s="8"/>
      <c r="C78" s="8"/>
      <c r="D78" s="27"/>
      <c r="E78" s="25"/>
      <c r="F78" s="13"/>
      <c r="G78" s="14"/>
      <c r="H78" s="14"/>
      <c r="I78" s="14"/>
      <c r="J78" s="14"/>
      <c r="K78" s="14">
        <f>+TablaIntegrantes[[#This Row],[Activo total (COP)]]-TablaIntegrantes[[#This Row],[Pasivo total (COP)]]</f>
        <v>0</v>
      </c>
      <c r="L78" s="14"/>
      <c r="M78" s="14"/>
      <c r="N78" s="15" t="str">
        <f t="shared" si="34"/>
        <v/>
      </c>
      <c r="O78" s="15" t="str">
        <f t="shared" si="35"/>
        <v/>
      </c>
      <c r="P78" s="15" t="str">
        <f t="shared" si="36"/>
        <v/>
      </c>
      <c r="Q78" s="15" t="str">
        <f t="shared" si="37"/>
        <v/>
      </c>
      <c r="R78" s="15" t="str">
        <f t="shared" si="38"/>
        <v/>
      </c>
      <c r="S78" s="15" t="str">
        <f t="shared" si="39"/>
        <v/>
      </c>
      <c r="T78" s="15" t="str">
        <f t="shared" si="40"/>
        <v/>
      </c>
      <c r="U78" s="15" t="str">
        <f t="shared" si="41"/>
        <v/>
      </c>
      <c r="V78" s="12" t="str">
        <f t="shared" si="42"/>
        <v/>
      </c>
      <c r="W78" s="8"/>
      <c r="X78" s="24"/>
      <c r="Y78" s="3"/>
      <c r="Z78" s="3"/>
      <c r="AA78" s="3"/>
      <c r="AB78" s="3"/>
      <c r="AC78" s="3"/>
      <c r="AD78" s="3"/>
      <c r="AE78" s="3"/>
      <c r="AF78" s="3"/>
    </row>
    <row r="79" spans="1:32">
      <c r="A79" s="8"/>
      <c r="B79" s="8"/>
      <c r="C79" s="8"/>
      <c r="D79" s="27"/>
      <c r="E79" s="25"/>
      <c r="F79" s="13"/>
      <c r="G79" s="14"/>
      <c r="H79" s="14"/>
      <c r="I79" s="14"/>
      <c r="J79" s="14"/>
      <c r="K79" s="14">
        <f>+TablaIntegrantes[[#This Row],[Activo total (COP)]]-TablaIntegrantes[[#This Row],[Pasivo total (COP)]]</f>
        <v>0</v>
      </c>
      <c r="L79" s="14"/>
      <c r="M79" s="14"/>
      <c r="N79" s="15" t="str">
        <f t="shared" si="34"/>
        <v/>
      </c>
      <c r="O79" s="15" t="str">
        <f t="shared" si="35"/>
        <v/>
      </c>
      <c r="P79" s="15" t="str">
        <f t="shared" si="36"/>
        <v/>
      </c>
      <c r="Q79" s="15" t="str">
        <f t="shared" si="37"/>
        <v/>
      </c>
      <c r="R79" s="15" t="str">
        <f t="shared" si="38"/>
        <v/>
      </c>
      <c r="S79" s="15" t="str">
        <f t="shared" si="39"/>
        <v/>
      </c>
      <c r="T79" s="15" t="str">
        <f t="shared" si="40"/>
        <v/>
      </c>
      <c r="U79" s="15" t="str">
        <f t="shared" si="41"/>
        <v/>
      </c>
      <c r="V79" s="12" t="str">
        <f t="shared" si="42"/>
        <v/>
      </c>
      <c r="W79" s="8"/>
      <c r="X79" s="24"/>
      <c r="Y79" s="3"/>
      <c r="Z79" s="3"/>
      <c r="AA79" s="3"/>
      <c r="AB79" s="3"/>
      <c r="AC79" s="3"/>
      <c r="AD79" s="3"/>
      <c r="AE79" s="3"/>
      <c r="AF79" s="3"/>
    </row>
    <row r="80" spans="1:32">
      <c r="A80" s="8"/>
      <c r="B80" s="8"/>
      <c r="C80" s="8"/>
      <c r="D80" s="27"/>
      <c r="E80" s="25"/>
      <c r="F80" s="13"/>
      <c r="G80" s="14"/>
      <c r="H80" s="14"/>
      <c r="I80" s="14"/>
      <c r="J80" s="14"/>
      <c r="K80" s="14">
        <f>+TablaIntegrantes[[#This Row],[Activo total (COP)]]-TablaIntegrantes[[#This Row],[Pasivo total (COP)]]</f>
        <v>0</v>
      </c>
      <c r="L80" s="14"/>
      <c r="M80" s="14"/>
      <c r="N80" s="15" t="str">
        <f t="shared" si="34"/>
        <v/>
      </c>
      <c r="O80" s="15" t="str">
        <f t="shared" si="35"/>
        <v/>
      </c>
      <c r="P80" s="15" t="str">
        <f t="shared" si="36"/>
        <v/>
      </c>
      <c r="Q80" s="15" t="str">
        <f t="shared" si="37"/>
        <v/>
      </c>
      <c r="R80" s="15" t="str">
        <f t="shared" si="38"/>
        <v/>
      </c>
      <c r="S80" s="15" t="str">
        <f t="shared" si="39"/>
        <v/>
      </c>
      <c r="T80" s="15" t="str">
        <f t="shared" si="40"/>
        <v/>
      </c>
      <c r="U80" s="15" t="str">
        <f t="shared" si="41"/>
        <v/>
      </c>
      <c r="V80" s="12" t="str">
        <f t="shared" si="42"/>
        <v/>
      </c>
      <c r="W80" s="8"/>
      <c r="X80" s="24"/>
      <c r="Y80" s="3"/>
      <c r="Z80" s="3"/>
      <c r="AA80" s="3"/>
      <c r="AB80" s="3"/>
      <c r="AC80" s="3"/>
      <c r="AD80" s="3"/>
      <c r="AE80" s="3"/>
      <c r="AF80" s="3"/>
    </row>
    <row r="81" spans="1:32">
      <c r="A81" s="8"/>
      <c r="B81" s="8"/>
      <c r="C81" s="8"/>
      <c r="D81" s="27"/>
      <c r="E81" s="25"/>
      <c r="F81" s="13"/>
      <c r="G81" s="14"/>
      <c r="H81" s="14"/>
      <c r="I81" s="14"/>
      <c r="J81" s="14"/>
      <c r="K81" s="14">
        <f>+TablaIntegrantes[[#This Row],[Activo total (COP)]]-TablaIntegrantes[[#This Row],[Pasivo total (COP)]]</f>
        <v>0</v>
      </c>
      <c r="L81" s="14"/>
      <c r="M81" s="14"/>
      <c r="N81" s="15" t="str">
        <f t="shared" si="34"/>
        <v/>
      </c>
      <c r="O81" s="15" t="str">
        <f t="shared" si="35"/>
        <v/>
      </c>
      <c r="P81" s="15" t="str">
        <f t="shared" si="36"/>
        <v/>
      </c>
      <c r="Q81" s="15" t="str">
        <f t="shared" si="37"/>
        <v/>
      </c>
      <c r="R81" s="15" t="str">
        <f t="shared" si="38"/>
        <v/>
      </c>
      <c r="S81" s="15" t="str">
        <f t="shared" si="39"/>
        <v/>
      </c>
      <c r="T81" s="15" t="str">
        <f t="shared" si="40"/>
        <v/>
      </c>
      <c r="U81" s="15" t="str">
        <f t="shared" si="41"/>
        <v/>
      </c>
      <c r="V81" s="12" t="str">
        <f t="shared" si="42"/>
        <v/>
      </c>
      <c r="W81" s="8"/>
      <c r="X81" s="24"/>
      <c r="Y81" s="3"/>
      <c r="Z81" s="3"/>
      <c r="AA81" s="3"/>
      <c r="AB81" s="3"/>
      <c r="AC81" s="3"/>
      <c r="AD81" s="3"/>
      <c r="AE81" s="3"/>
      <c r="AF81" s="3"/>
    </row>
    <row r="82" spans="1:32">
      <c r="A82" s="8"/>
      <c r="B82" s="8"/>
      <c r="C82" s="8"/>
      <c r="D82" s="27"/>
      <c r="E82" s="25"/>
      <c r="F82" s="13"/>
      <c r="G82" s="14"/>
      <c r="H82" s="14"/>
      <c r="I82" s="14"/>
      <c r="J82" s="14"/>
      <c r="K82" s="14">
        <f>+TablaIntegrantes[[#This Row],[Activo total (COP)]]-TablaIntegrantes[[#This Row],[Pasivo total (COP)]]</f>
        <v>0</v>
      </c>
      <c r="L82" s="14"/>
      <c r="M82" s="14"/>
      <c r="N82" s="15" t="str">
        <f t="shared" si="34"/>
        <v/>
      </c>
      <c r="O82" s="15" t="str">
        <f t="shared" si="35"/>
        <v/>
      </c>
      <c r="P82" s="15" t="str">
        <f t="shared" si="36"/>
        <v/>
      </c>
      <c r="Q82" s="15" t="str">
        <f t="shared" si="37"/>
        <v/>
      </c>
      <c r="R82" s="15" t="str">
        <f t="shared" si="38"/>
        <v/>
      </c>
      <c r="S82" s="15" t="str">
        <f t="shared" si="39"/>
        <v/>
      </c>
      <c r="T82" s="15" t="str">
        <f t="shared" si="40"/>
        <v/>
      </c>
      <c r="U82" s="15" t="str">
        <f t="shared" si="41"/>
        <v/>
      </c>
      <c r="V82" s="12" t="str">
        <f t="shared" si="42"/>
        <v/>
      </c>
      <c r="W82" s="8"/>
      <c r="X82" s="24"/>
      <c r="Y82" s="3"/>
      <c r="Z82" s="3"/>
      <c r="AA82" s="3"/>
      <c r="AB82" s="3"/>
      <c r="AC82" s="3"/>
      <c r="AD82" s="3"/>
      <c r="AE82" s="3"/>
      <c r="AF82" s="3"/>
    </row>
    <row r="83" spans="1:32">
      <c r="A83" s="8"/>
      <c r="B83" s="8"/>
      <c r="C83" s="8"/>
      <c r="D83" s="27"/>
      <c r="E83" s="25"/>
      <c r="F83" s="13"/>
      <c r="G83" s="14"/>
      <c r="H83" s="14"/>
      <c r="I83" s="14"/>
      <c r="J83" s="14"/>
      <c r="K83" s="14">
        <f>+TablaIntegrantes[[#This Row],[Activo total (COP)]]-TablaIntegrantes[[#This Row],[Pasivo total (COP)]]</f>
        <v>0</v>
      </c>
      <c r="L83" s="14"/>
      <c r="M83" s="14"/>
      <c r="N83" s="15" t="str">
        <f t="shared" si="34"/>
        <v/>
      </c>
      <c r="O83" s="15" t="str">
        <f t="shared" si="35"/>
        <v/>
      </c>
      <c r="P83" s="15" t="str">
        <f t="shared" si="36"/>
        <v/>
      </c>
      <c r="Q83" s="15" t="str">
        <f t="shared" si="37"/>
        <v/>
      </c>
      <c r="R83" s="15" t="str">
        <f t="shared" si="38"/>
        <v/>
      </c>
      <c r="S83" s="15" t="str">
        <f t="shared" si="39"/>
        <v/>
      </c>
      <c r="T83" s="15" t="str">
        <f t="shared" si="40"/>
        <v/>
      </c>
      <c r="U83" s="15" t="str">
        <f t="shared" si="41"/>
        <v/>
      </c>
      <c r="V83" s="12" t="str">
        <f t="shared" si="42"/>
        <v/>
      </c>
      <c r="W83" s="8"/>
      <c r="X83" s="24"/>
      <c r="Y83" s="3"/>
      <c r="Z83" s="3"/>
      <c r="AA83" s="3"/>
      <c r="AB83" s="3"/>
      <c r="AC83" s="3"/>
      <c r="AD83" s="3"/>
      <c r="AE83" s="3"/>
      <c r="AF83" s="3"/>
    </row>
    <row r="84" spans="1:32">
      <c r="A84" s="8"/>
      <c r="B84" s="8"/>
      <c r="C84" s="8"/>
      <c r="D84" s="27"/>
      <c r="E84" s="25"/>
      <c r="F84" s="13"/>
      <c r="G84" s="14"/>
      <c r="H84" s="14"/>
      <c r="I84" s="14"/>
      <c r="J84" s="14"/>
      <c r="K84" s="14">
        <f>+TablaIntegrantes[[#This Row],[Activo total (COP)]]-TablaIntegrantes[[#This Row],[Pasivo total (COP)]]</f>
        <v>0</v>
      </c>
      <c r="L84" s="14"/>
      <c r="M84" s="14"/>
      <c r="N84" s="15" t="str">
        <f t="shared" si="34"/>
        <v/>
      </c>
      <c r="O84" s="15" t="str">
        <f t="shared" si="35"/>
        <v/>
      </c>
      <c r="P84" s="15" t="str">
        <f t="shared" si="36"/>
        <v/>
      </c>
      <c r="Q84" s="15" t="str">
        <f t="shared" si="37"/>
        <v/>
      </c>
      <c r="R84" s="15" t="str">
        <f t="shared" si="38"/>
        <v/>
      </c>
      <c r="S84" s="15" t="str">
        <f t="shared" si="39"/>
        <v/>
      </c>
      <c r="T84" s="15" t="str">
        <f t="shared" si="40"/>
        <v/>
      </c>
      <c r="U84" s="15" t="str">
        <f t="shared" si="41"/>
        <v/>
      </c>
      <c r="V84" s="12" t="str">
        <f t="shared" si="42"/>
        <v/>
      </c>
      <c r="W84" s="8"/>
      <c r="X84" s="24"/>
      <c r="Y84" s="3"/>
      <c r="Z84" s="3"/>
      <c r="AA84" s="3"/>
      <c r="AB84" s="3"/>
      <c r="AC84" s="3"/>
      <c r="AD84" s="3"/>
      <c r="AE84" s="3"/>
      <c r="AF84" s="3"/>
    </row>
    <row r="85" spans="1:32">
      <c r="A85" s="8"/>
      <c r="B85" s="8"/>
      <c r="C85" s="8"/>
      <c r="D85" s="27"/>
      <c r="E85" s="25"/>
      <c r="F85" s="13"/>
      <c r="G85" s="14"/>
      <c r="H85" s="14"/>
      <c r="I85" s="14"/>
      <c r="J85" s="14"/>
      <c r="K85" s="14">
        <f>+TablaIntegrantes[[#This Row],[Activo total (COP)]]-TablaIntegrantes[[#This Row],[Pasivo total (COP)]]</f>
        <v>0</v>
      </c>
      <c r="L85" s="14"/>
      <c r="M85" s="14"/>
      <c r="N85" s="15" t="str">
        <f t="shared" si="34"/>
        <v/>
      </c>
      <c r="O85" s="15" t="str">
        <f t="shared" si="35"/>
        <v/>
      </c>
      <c r="P85" s="15" t="str">
        <f t="shared" si="36"/>
        <v/>
      </c>
      <c r="Q85" s="15" t="str">
        <f t="shared" si="37"/>
        <v/>
      </c>
      <c r="R85" s="15" t="str">
        <f t="shared" si="38"/>
        <v/>
      </c>
      <c r="S85" s="15" t="str">
        <f t="shared" si="39"/>
        <v/>
      </c>
      <c r="T85" s="15" t="str">
        <f t="shared" si="40"/>
        <v/>
      </c>
      <c r="U85" s="15" t="str">
        <f t="shared" si="41"/>
        <v/>
      </c>
      <c r="V85" s="12" t="str">
        <f t="shared" si="42"/>
        <v/>
      </c>
      <c r="W85" s="8"/>
      <c r="X85" s="24"/>
      <c r="Y85" s="3"/>
      <c r="Z85" s="3"/>
      <c r="AA85" s="3"/>
      <c r="AB85" s="3"/>
      <c r="AC85" s="3"/>
      <c r="AD85" s="3"/>
      <c r="AE85" s="3"/>
      <c r="AF85" s="3"/>
    </row>
    <row r="86" spans="1:32">
      <c r="A86" s="8"/>
      <c r="B86" s="8"/>
      <c r="C86" s="8"/>
      <c r="D86" s="27"/>
      <c r="E86" s="25"/>
      <c r="F86" s="13"/>
      <c r="G86" s="14"/>
      <c r="H86" s="14"/>
      <c r="I86" s="14"/>
      <c r="J86" s="14"/>
      <c r="K86" s="14">
        <f>+TablaIntegrantes[[#This Row],[Activo total (COP)]]-TablaIntegrantes[[#This Row],[Pasivo total (COP)]]</f>
        <v>0</v>
      </c>
      <c r="L86" s="14"/>
      <c r="M86" s="14"/>
      <c r="N86" s="15" t="str">
        <f t="shared" si="34"/>
        <v/>
      </c>
      <c r="O86" s="15" t="str">
        <f t="shared" si="35"/>
        <v/>
      </c>
      <c r="P86" s="15" t="str">
        <f t="shared" si="36"/>
        <v/>
      </c>
      <c r="Q86" s="15" t="str">
        <f t="shared" si="37"/>
        <v/>
      </c>
      <c r="R86" s="15" t="str">
        <f t="shared" si="38"/>
        <v/>
      </c>
      <c r="S86" s="15" t="str">
        <f t="shared" si="39"/>
        <v/>
      </c>
      <c r="T86" s="15" t="str">
        <f t="shared" si="40"/>
        <v/>
      </c>
      <c r="U86" s="15" t="str">
        <f t="shared" si="41"/>
        <v/>
      </c>
      <c r="V86" s="12" t="str">
        <f t="shared" si="42"/>
        <v/>
      </c>
      <c r="W86" s="8"/>
      <c r="X86" s="24"/>
      <c r="Y86" s="3"/>
      <c r="Z86" s="3"/>
      <c r="AA86" s="3"/>
      <c r="AB86" s="3"/>
      <c r="AC86" s="3"/>
      <c r="AD86" s="3"/>
      <c r="AE86" s="3"/>
      <c r="AF86" s="3"/>
    </row>
    <row r="87" spans="1:32">
      <c r="A87" s="8"/>
      <c r="B87" s="8"/>
      <c r="C87" s="8"/>
      <c r="D87" s="27"/>
      <c r="E87" s="25"/>
      <c r="F87" s="13"/>
      <c r="G87" s="14"/>
      <c r="H87" s="14"/>
      <c r="I87" s="14"/>
      <c r="J87" s="14"/>
      <c r="K87" s="14">
        <f>+TablaIntegrantes[[#This Row],[Activo total (COP)]]-TablaIntegrantes[[#This Row],[Pasivo total (COP)]]</f>
        <v>0</v>
      </c>
      <c r="L87" s="14"/>
      <c r="M87" s="14"/>
      <c r="N87" s="15" t="str">
        <f t="shared" si="34"/>
        <v/>
      </c>
      <c r="O87" s="15" t="str">
        <f t="shared" si="35"/>
        <v/>
      </c>
      <c r="P87" s="15" t="str">
        <f t="shared" si="36"/>
        <v/>
      </c>
      <c r="Q87" s="15" t="str">
        <f t="shared" si="37"/>
        <v/>
      </c>
      <c r="R87" s="15" t="str">
        <f t="shared" si="38"/>
        <v/>
      </c>
      <c r="S87" s="15" t="str">
        <f t="shared" si="39"/>
        <v/>
      </c>
      <c r="T87" s="15" t="str">
        <f t="shared" si="40"/>
        <v/>
      </c>
      <c r="U87" s="15" t="str">
        <f t="shared" si="41"/>
        <v/>
      </c>
      <c r="V87" s="12" t="str">
        <f t="shared" si="42"/>
        <v/>
      </c>
      <c r="W87" s="8"/>
      <c r="X87" s="24"/>
      <c r="Y87" s="3"/>
      <c r="Z87" s="3"/>
      <c r="AA87" s="3"/>
      <c r="AB87" s="3"/>
      <c r="AC87" s="3"/>
      <c r="AD87" s="3"/>
      <c r="AE87" s="3"/>
      <c r="AF87" s="3"/>
    </row>
    <row r="88" spans="1:32">
      <c r="A88" s="8"/>
      <c r="B88" s="8"/>
      <c r="C88" s="8"/>
      <c r="D88" s="27"/>
      <c r="E88" s="25"/>
      <c r="F88" s="13"/>
      <c r="G88" s="14"/>
      <c r="H88" s="14"/>
      <c r="I88" s="14"/>
      <c r="J88" s="14"/>
      <c r="K88" s="14">
        <f>+TablaIntegrantes[[#This Row],[Activo total (COP)]]-TablaIntegrantes[[#This Row],[Pasivo total (COP)]]</f>
        <v>0</v>
      </c>
      <c r="L88" s="14"/>
      <c r="M88" s="14"/>
      <c r="N88" s="15" t="str">
        <f t="shared" si="34"/>
        <v/>
      </c>
      <c r="O88" s="15" t="str">
        <f t="shared" si="35"/>
        <v/>
      </c>
      <c r="P88" s="15" t="str">
        <f t="shared" si="36"/>
        <v/>
      </c>
      <c r="Q88" s="15" t="str">
        <f t="shared" si="37"/>
        <v/>
      </c>
      <c r="R88" s="15" t="str">
        <f t="shared" si="38"/>
        <v/>
      </c>
      <c r="S88" s="15" t="str">
        <f t="shared" si="39"/>
        <v/>
      </c>
      <c r="T88" s="15" t="str">
        <f t="shared" si="40"/>
        <v/>
      </c>
      <c r="U88" s="15" t="str">
        <f t="shared" si="41"/>
        <v/>
      </c>
      <c r="V88" s="12" t="str">
        <f t="shared" si="42"/>
        <v/>
      </c>
      <c r="W88" s="8"/>
      <c r="X88" s="24"/>
      <c r="Y88" s="3"/>
      <c r="Z88" s="3"/>
      <c r="AA88" s="3"/>
      <c r="AB88" s="3"/>
      <c r="AC88" s="3"/>
      <c r="AD88" s="3"/>
      <c r="AE88" s="3"/>
      <c r="AF88" s="3"/>
    </row>
    <row r="89" spans="1:32">
      <c r="A89" s="8"/>
      <c r="B89" s="8"/>
      <c r="C89" s="8"/>
      <c r="D89" s="27"/>
      <c r="E89" s="25"/>
      <c r="F89" s="13"/>
      <c r="G89" s="14"/>
      <c r="H89" s="14"/>
      <c r="I89" s="14"/>
      <c r="J89" s="14"/>
      <c r="K89" s="14">
        <f>+TablaIntegrantes[[#This Row],[Activo total (COP)]]-TablaIntegrantes[[#This Row],[Pasivo total (COP)]]</f>
        <v>0</v>
      </c>
      <c r="L89" s="14"/>
      <c r="M89" s="14"/>
      <c r="N89" s="15" t="str">
        <f t="shared" si="34"/>
        <v/>
      </c>
      <c r="O89" s="15" t="str">
        <f t="shared" si="35"/>
        <v/>
      </c>
      <c r="P89" s="15" t="str">
        <f t="shared" si="36"/>
        <v/>
      </c>
      <c r="Q89" s="15" t="str">
        <f t="shared" si="37"/>
        <v/>
      </c>
      <c r="R89" s="15" t="str">
        <f t="shared" si="38"/>
        <v/>
      </c>
      <c r="S89" s="15" t="str">
        <f t="shared" si="39"/>
        <v/>
      </c>
      <c r="T89" s="15" t="str">
        <f t="shared" si="40"/>
        <v/>
      </c>
      <c r="U89" s="15" t="str">
        <f t="shared" si="41"/>
        <v/>
      </c>
      <c r="V89" s="12" t="str">
        <f t="shared" si="42"/>
        <v/>
      </c>
      <c r="W89" s="8"/>
      <c r="X89" s="24"/>
      <c r="Y89" s="3"/>
      <c r="Z89" s="3"/>
      <c r="AA89" s="3"/>
      <c r="AB89" s="3"/>
      <c r="AC89" s="3"/>
      <c r="AD89" s="3"/>
      <c r="AE89" s="3"/>
      <c r="AF89" s="3"/>
    </row>
    <row r="90" spans="1:32">
      <c r="A90" s="8"/>
      <c r="B90" s="8"/>
      <c r="C90" s="8"/>
      <c r="D90" s="27"/>
      <c r="E90" s="25"/>
      <c r="F90" s="13"/>
      <c r="G90" s="14"/>
      <c r="H90" s="14"/>
      <c r="I90" s="14"/>
      <c r="J90" s="14"/>
      <c r="K90" s="14">
        <f>+TablaIntegrantes[[#This Row],[Activo total (COP)]]-TablaIntegrantes[[#This Row],[Pasivo total (COP)]]</f>
        <v>0</v>
      </c>
      <c r="L90" s="14"/>
      <c r="M90" s="14"/>
      <c r="N90" s="15" t="str">
        <f t="shared" si="34"/>
        <v/>
      </c>
      <c r="O90" s="15" t="str">
        <f t="shared" si="35"/>
        <v/>
      </c>
      <c r="P90" s="15" t="str">
        <f t="shared" si="36"/>
        <v/>
      </c>
      <c r="Q90" s="15" t="str">
        <f t="shared" si="37"/>
        <v/>
      </c>
      <c r="R90" s="15" t="str">
        <f t="shared" si="38"/>
        <v/>
      </c>
      <c r="S90" s="15" t="str">
        <f t="shared" si="39"/>
        <v/>
      </c>
      <c r="T90" s="15" t="str">
        <f t="shared" si="40"/>
        <v/>
      </c>
      <c r="U90" s="15" t="str">
        <f t="shared" si="41"/>
        <v/>
      </c>
      <c r="V90" s="12" t="str">
        <f t="shared" si="42"/>
        <v/>
      </c>
      <c r="W90" s="8"/>
      <c r="X90" s="24"/>
      <c r="Y90" s="3"/>
      <c r="Z90" s="3"/>
      <c r="AA90" s="3"/>
      <c r="AB90" s="3"/>
      <c r="AC90" s="3"/>
      <c r="AD90" s="3"/>
      <c r="AE90" s="3"/>
      <c r="AF90" s="3"/>
    </row>
    <row r="91" spans="1:32">
      <c r="A91" s="8"/>
      <c r="B91" s="8"/>
      <c r="C91" s="8"/>
      <c r="D91" s="27"/>
      <c r="E91" s="25"/>
      <c r="F91" s="13"/>
      <c r="G91" s="14"/>
      <c r="H91" s="14"/>
      <c r="I91" s="14"/>
      <c r="J91" s="14"/>
      <c r="K91" s="14">
        <f>+TablaIntegrantes[[#This Row],[Activo total (COP)]]-TablaIntegrantes[[#This Row],[Pasivo total (COP)]]</f>
        <v>0</v>
      </c>
      <c r="L91" s="14"/>
      <c r="M91" s="14"/>
      <c r="N91" s="15" t="str">
        <f t="shared" si="34"/>
        <v/>
      </c>
      <c r="O91" s="15" t="str">
        <f t="shared" si="35"/>
        <v/>
      </c>
      <c r="P91" s="15" t="str">
        <f t="shared" si="36"/>
        <v/>
      </c>
      <c r="Q91" s="15" t="str">
        <f t="shared" si="37"/>
        <v/>
      </c>
      <c r="R91" s="15" t="str">
        <f t="shared" si="38"/>
        <v/>
      </c>
      <c r="S91" s="15" t="str">
        <f t="shared" si="39"/>
        <v/>
      </c>
      <c r="T91" s="15" t="str">
        <f t="shared" si="40"/>
        <v/>
      </c>
      <c r="U91" s="15" t="str">
        <f t="shared" si="41"/>
        <v/>
      </c>
      <c r="V91" s="12" t="str">
        <f t="shared" si="42"/>
        <v/>
      </c>
      <c r="W91" s="8"/>
      <c r="X91" s="24"/>
      <c r="Y91" s="3"/>
      <c r="Z91" s="3"/>
      <c r="AA91" s="3"/>
      <c r="AB91" s="3"/>
      <c r="AC91" s="3"/>
      <c r="AD91" s="3"/>
      <c r="AE91" s="3"/>
      <c r="AF91" s="3"/>
    </row>
    <row r="92" spans="1:32">
      <c r="A92" s="8"/>
      <c r="B92" s="8"/>
      <c r="C92" s="8"/>
      <c r="D92" s="27"/>
      <c r="E92" s="25"/>
      <c r="F92" s="13"/>
      <c r="G92" s="14"/>
      <c r="H92" s="14"/>
      <c r="I92" s="14"/>
      <c r="J92" s="14"/>
      <c r="K92" s="14">
        <f>+TablaIntegrantes[[#This Row],[Activo total (COP)]]-TablaIntegrantes[[#This Row],[Pasivo total (COP)]]</f>
        <v>0</v>
      </c>
      <c r="L92" s="14"/>
      <c r="M92" s="14"/>
      <c r="N92" s="15" t="str">
        <f t="shared" si="34"/>
        <v/>
      </c>
      <c r="O92" s="15" t="str">
        <f t="shared" si="35"/>
        <v/>
      </c>
      <c r="P92" s="15" t="str">
        <f t="shared" si="36"/>
        <v/>
      </c>
      <c r="Q92" s="15" t="str">
        <f t="shared" si="37"/>
        <v/>
      </c>
      <c r="R92" s="15" t="str">
        <f t="shared" si="38"/>
        <v/>
      </c>
      <c r="S92" s="15" t="str">
        <f t="shared" si="39"/>
        <v/>
      </c>
      <c r="T92" s="15" t="str">
        <f t="shared" si="40"/>
        <v/>
      </c>
      <c r="U92" s="15" t="str">
        <f t="shared" si="41"/>
        <v/>
      </c>
      <c r="V92" s="12" t="str">
        <f t="shared" si="42"/>
        <v/>
      </c>
      <c r="W92" s="8"/>
      <c r="X92" s="24"/>
      <c r="Y92" s="3"/>
      <c r="Z92" s="3"/>
      <c r="AA92" s="3"/>
      <c r="AB92" s="3"/>
      <c r="AC92" s="3"/>
      <c r="AD92" s="3"/>
      <c r="AE92" s="3"/>
      <c r="AF92" s="3"/>
    </row>
    <row r="93" spans="1:32">
      <c r="A93" s="8"/>
      <c r="B93" s="8"/>
      <c r="C93" s="8"/>
      <c r="D93" s="27"/>
      <c r="E93" s="25"/>
      <c r="F93" s="13"/>
      <c r="G93" s="14"/>
      <c r="H93" s="14"/>
      <c r="I93" s="14"/>
      <c r="J93" s="14"/>
      <c r="K93" s="14">
        <f>+TablaIntegrantes[[#This Row],[Activo total (COP)]]-TablaIntegrantes[[#This Row],[Pasivo total (COP)]]</f>
        <v>0</v>
      </c>
      <c r="L93" s="14"/>
      <c r="M93" s="14"/>
      <c r="N93" s="15" t="str">
        <f t="shared" si="34"/>
        <v/>
      </c>
      <c r="O93" s="15" t="str">
        <f t="shared" si="35"/>
        <v/>
      </c>
      <c r="P93" s="15" t="str">
        <f t="shared" si="36"/>
        <v/>
      </c>
      <c r="Q93" s="15" t="str">
        <f t="shared" si="37"/>
        <v/>
      </c>
      <c r="R93" s="15" t="str">
        <f t="shared" si="38"/>
        <v/>
      </c>
      <c r="S93" s="15" t="str">
        <f t="shared" si="39"/>
        <v/>
      </c>
      <c r="T93" s="15" t="str">
        <f t="shared" si="40"/>
        <v/>
      </c>
      <c r="U93" s="15" t="str">
        <f t="shared" si="41"/>
        <v/>
      </c>
      <c r="V93" s="12" t="str">
        <f t="shared" si="42"/>
        <v/>
      </c>
      <c r="W93" s="8"/>
      <c r="X93" s="24"/>
      <c r="Y93" s="3"/>
      <c r="Z93" s="3"/>
      <c r="AA93" s="3"/>
      <c r="AB93" s="3"/>
      <c r="AC93" s="3"/>
      <c r="AD93" s="3"/>
      <c r="AE93" s="3"/>
      <c r="AF93" s="3"/>
    </row>
    <row r="94" spans="1:32">
      <c r="A94" s="8"/>
      <c r="B94" s="8"/>
      <c r="C94" s="8"/>
      <c r="D94" s="27"/>
      <c r="E94" s="25"/>
      <c r="F94" s="13"/>
      <c r="G94" s="14"/>
      <c r="H94" s="14"/>
      <c r="I94" s="14"/>
      <c r="J94" s="14"/>
      <c r="K94" s="14">
        <f>+TablaIntegrantes[[#This Row],[Activo total (COP)]]-TablaIntegrantes[[#This Row],[Pasivo total (COP)]]</f>
        <v>0</v>
      </c>
      <c r="L94" s="14"/>
      <c r="M94" s="14"/>
      <c r="N94" s="15" t="str">
        <f t="shared" si="34"/>
        <v/>
      </c>
      <c r="O94" s="15" t="str">
        <f t="shared" si="35"/>
        <v/>
      </c>
      <c r="P94" s="15" t="str">
        <f t="shared" si="36"/>
        <v/>
      </c>
      <c r="Q94" s="15" t="str">
        <f t="shared" si="37"/>
        <v/>
      </c>
      <c r="R94" s="15" t="str">
        <f t="shared" si="38"/>
        <v/>
      </c>
      <c r="S94" s="15" t="str">
        <f t="shared" si="39"/>
        <v/>
      </c>
      <c r="T94" s="15" t="str">
        <f t="shared" si="40"/>
        <v/>
      </c>
      <c r="U94" s="15" t="str">
        <f t="shared" si="41"/>
        <v/>
      </c>
      <c r="V94" s="12" t="str">
        <f t="shared" si="42"/>
        <v/>
      </c>
      <c r="W94" s="8"/>
      <c r="X94" s="24"/>
      <c r="Y94" s="3"/>
      <c r="Z94" s="3"/>
      <c r="AA94" s="3"/>
      <c r="AB94" s="3"/>
      <c r="AC94" s="3"/>
      <c r="AD94" s="3"/>
      <c r="AE94" s="3"/>
      <c r="AF94" s="3"/>
    </row>
    <row r="95" spans="1:32">
      <c r="A95" s="8"/>
      <c r="B95" s="8"/>
      <c r="C95" s="8"/>
      <c r="D95" s="27"/>
      <c r="E95" s="25"/>
      <c r="F95" s="13"/>
      <c r="G95" s="14"/>
      <c r="H95" s="14"/>
      <c r="I95" s="14"/>
      <c r="J95" s="14"/>
      <c r="K95" s="14">
        <f>+TablaIntegrantes[[#This Row],[Activo total (COP)]]-TablaIntegrantes[[#This Row],[Pasivo total (COP)]]</f>
        <v>0</v>
      </c>
      <c r="L95" s="14"/>
      <c r="M95" s="14"/>
      <c r="N95" s="15" t="str">
        <f t="shared" si="34"/>
        <v/>
      </c>
      <c r="O95" s="15" t="str">
        <f t="shared" si="35"/>
        <v/>
      </c>
      <c r="P95" s="15" t="str">
        <f t="shared" si="36"/>
        <v/>
      </c>
      <c r="Q95" s="15" t="str">
        <f t="shared" si="37"/>
        <v/>
      </c>
      <c r="R95" s="15" t="str">
        <f t="shared" si="38"/>
        <v/>
      </c>
      <c r="S95" s="15" t="str">
        <f t="shared" si="39"/>
        <v/>
      </c>
      <c r="T95" s="15" t="str">
        <f t="shared" si="40"/>
        <v/>
      </c>
      <c r="U95" s="15" t="str">
        <f t="shared" si="41"/>
        <v/>
      </c>
      <c r="V95" s="12" t="str">
        <f t="shared" si="42"/>
        <v/>
      </c>
      <c r="W95" s="8"/>
      <c r="X95" s="24"/>
      <c r="Y95" s="3"/>
      <c r="Z95" s="3"/>
      <c r="AA95" s="3"/>
      <c r="AB95" s="3"/>
      <c r="AC95" s="3"/>
      <c r="AD95" s="3"/>
      <c r="AE95" s="3"/>
      <c r="AF95" s="3"/>
    </row>
    <row r="96" spans="1:32">
      <c r="A96" s="8"/>
      <c r="B96" s="8"/>
      <c r="C96" s="8"/>
      <c r="D96" s="27"/>
      <c r="E96" s="25"/>
      <c r="F96" s="13"/>
      <c r="G96" s="14"/>
      <c r="H96" s="14"/>
      <c r="I96" s="14"/>
      <c r="J96" s="14"/>
      <c r="K96" s="14">
        <f>+TablaIntegrantes[[#This Row],[Activo total (COP)]]-TablaIntegrantes[[#This Row],[Pasivo total (COP)]]</f>
        <v>0</v>
      </c>
      <c r="L96" s="14"/>
      <c r="M96" s="14"/>
      <c r="N96" s="15" t="str">
        <f t="shared" si="34"/>
        <v/>
      </c>
      <c r="O96" s="15" t="str">
        <f t="shared" si="35"/>
        <v/>
      </c>
      <c r="P96" s="15" t="str">
        <f t="shared" si="36"/>
        <v/>
      </c>
      <c r="Q96" s="15" t="str">
        <f t="shared" si="37"/>
        <v/>
      </c>
      <c r="R96" s="15" t="str">
        <f t="shared" si="38"/>
        <v/>
      </c>
      <c r="S96" s="15" t="str">
        <f t="shared" si="39"/>
        <v/>
      </c>
      <c r="T96" s="15" t="str">
        <f t="shared" si="40"/>
        <v/>
      </c>
      <c r="U96" s="15" t="str">
        <f t="shared" si="41"/>
        <v/>
      </c>
      <c r="V96" s="12" t="str">
        <f t="shared" si="42"/>
        <v/>
      </c>
      <c r="W96" s="8"/>
      <c r="X96" s="24"/>
      <c r="Y96" s="3"/>
      <c r="Z96" s="3"/>
      <c r="AA96" s="3"/>
      <c r="AB96" s="3"/>
      <c r="AC96" s="3"/>
      <c r="AD96" s="3"/>
      <c r="AE96" s="3"/>
      <c r="AF96" s="3"/>
    </row>
    <row r="97" spans="1:32">
      <c r="A97" s="8"/>
      <c r="B97" s="8"/>
      <c r="C97" s="8"/>
      <c r="D97" s="27"/>
      <c r="E97" s="25"/>
      <c r="F97" s="13"/>
      <c r="G97" s="14"/>
      <c r="H97" s="14"/>
      <c r="I97" s="14"/>
      <c r="J97" s="14"/>
      <c r="K97" s="14">
        <f>+TablaIntegrantes[[#This Row],[Activo total (COP)]]-TablaIntegrantes[[#This Row],[Pasivo total (COP)]]</f>
        <v>0</v>
      </c>
      <c r="L97" s="14"/>
      <c r="M97" s="14"/>
      <c r="N97" s="15" t="str">
        <f t="shared" si="34"/>
        <v/>
      </c>
      <c r="O97" s="15" t="str">
        <f t="shared" si="35"/>
        <v/>
      </c>
      <c r="P97" s="15" t="str">
        <f t="shared" si="36"/>
        <v/>
      </c>
      <c r="Q97" s="15" t="str">
        <f t="shared" si="37"/>
        <v/>
      </c>
      <c r="R97" s="15" t="str">
        <f t="shared" si="38"/>
        <v/>
      </c>
      <c r="S97" s="15" t="str">
        <f t="shared" si="39"/>
        <v/>
      </c>
      <c r="T97" s="15" t="str">
        <f t="shared" si="40"/>
        <v/>
      </c>
      <c r="U97" s="15" t="str">
        <f t="shared" si="41"/>
        <v/>
      </c>
      <c r="V97" s="12" t="str">
        <f t="shared" si="42"/>
        <v/>
      </c>
      <c r="W97" s="8"/>
      <c r="X97" s="24"/>
      <c r="Y97" s="3"/>
      <c r="Z97" s="3"/>
      <c r="AA97" s="3"/>
      <c r="AB97" s="3"/>
      <c r="AC97" s="3"/>
      <c r="AD97" s="3"/>
      <c r="AE97" s="3"/>
      <c r="AF97" s="3"/>
    </row>
    <row r="98" spans="1:32">
      <c r="A98" s="8"/>
      <c r="B98" s="8"/>
      <c r="C98" s="8"/>
      <c r="D98" s="27"/>
      <c r="E98" s="25"/>
      <c r="F98" s="13"/>
      <c r="G98" s="14"/>
      <c r="H98" s="14"/>
      <c r="I98" s="14"/>
      <c r="J98" s="14"/>
      <c r="K98" s="14">
        <f>+TablaIntegrantes[[#This Row],[Activo total (COP)]]-TablaIntegrantes[[#This Row],[Pasivo total (COP)]]</f>
        <v>0</v>
      </c>
      <c r="L98" s="14"/>
      <c r="M98" s="14"/>
      <c r="N98" s="15" t="str">
        <f t="shared" si="34"/>
        <v/>
      </c>
      <c r="O98" s="15" t="str">
        <f t="shared" si="35"/>
        <v/>
      </c>
      <c r="P98" s="15" t="str">
        <f t="shared" si="36"/>
        <v/>
      </c>
      <c r="Q98" s="15" t="str">
        <f t="shared" si="37"/>
        <v/>
      </c>
      <c r="R98" s="15" t="str">
        <f t="shared" si="38"/>
        <v/>
      </c>
      <c r="S98" s="15" t="str">
        <f t="shared" si="39"/>
        <v/>
      </c>
      <c r="T98" s="15" t="str">
        <f t="shared" si="40"/>
        <v/>
      </c>
      <c r="U98" s="15" t="str">
        <f t="shared" si="41"/>
        <v/>
      </c>
      <c r="V98" s="12" t="str">
        <f t="shared" si="42"/>
        <v/>
      </c>
      <c r="W98" s="8"/>
      <c r="X98" s="24"/>
      <c r="Y98" s="3"/>
      <c r="Z98" s="3"/>
      <c r="AA98" s="3"/>
      <c r="AB98" s="3"/>
      <c r="AC98" s="3"/>
      <c r="AD98" s="3"/>
      <c r="AE98" s="3"/>
      <c r="AF98" s="3"/>
    </row>
    <row r="99" spans="1:32">
      <c r="A99" s="8"/>
      <c r="B99" s="8"/>
      <c r="C99" s="8"/>
      <c r="D99" s="27"/>
      <c r="E99" s="25"/>
      <c r="F99" s="13"/>
      <c r="G99" s="14"/>
      <c r="H99" s="14"/>
      <c r="I99" s="14"/>
      <c r="J99" s="14"/>
      <c r="K99" s="14">
        <f>+TablaIntegrantes[[#This Row],[Activo total (COP)]]-TablaIntegrantes[[#This Row],[Pasivo total (COP)]]</f>
        <v>0</v>
      </c>
      <c r="L99" s="14"/>
      <c r="M99" s="14"/>
      <c r="N99" s="15" t="str">
        <f t="shared" si="34"/>
        <v/>
      </c>
      <c r="O99" s="15" t="str">
        <f t="shared" si="35"/>
        <v/>
      </c>
      <c r="P99" s="15" t="str">
        <f t="shared" si="36"/>
        <v/>
      </c>
      <c r="Q99" s="15" t="str">
        <f t="shared" si="37"/>
        <v/>
      </c>
      <c r="R99" s="15" t="str">
        <f t="shared" si="38"/>
        <v/>
      </c>
      <c r="S99" s="15" t="str">
        <f t="shared" si="39"/>
        <v/>
      </c>
      <c r="T99" s="15" t="str">
        <f t="shared" si="40"/>
        <v/>
      </c>
      <c r="U99" s="15" t="str">
        <f t="shared" si="41"/>
        <v/>
      </c>
      <c r="V99" s="12" t="str">
        <f t="shared" si="42"/>
        <v/>
      </c>
      <c r="W99" s="8"/>
      <c r="X99" s="24"/>
      <c r="Y99" s="3"/>
      <c r="Z99" s="3"/>
      <c r="AA99" s="3"/>
      <c r="AB99" s="3"/>
      <c r="AC99" s="3"/>
      <c r="AD99" s="3"/>
      <c r="AE99" s="3"/>
      <c r="AF99" s="3"/>
    </row>
    <row r="100" spans="1:32">
      <c r="A100" s="8"/>
      <c r="B100" s="8"/>
      <c r="C100" s="8"/>
      <c r="D100" s="27"/>
      <c r="E100" s="25"/>
      <c r="F100" s="13"/>
      <c r="G100" s="14"/>
      <c r="H100" s="14"/>
      <c r="I100" s="14"/>
      <c r="J100" s="14"/>
      <c r="K100" s="14">
        <f>+TablaIntegrantes[[#This Row],[Activo total (COP)]]-TablaIntegrantes[[#This Row],[Pasivo total (COP)]]</f>
        <v>0</v>
      </c>
      <c r="L100" s="14"/>
      <c r="M100" s="14"/>
      <c r="N100" s="15" t="str">
        <f t="shared" si="34"/>
        <v/>
      </c>
      <c r="O100" s="15" t="str">
        <f t="shared" si="35"/>
        <v/>
      </c>
      <c r="P100" s="15" t="str">
        <f t="shared" si="36"/>
        <v/>
      </c>
      <c r="Q100" s="15" t="str">
        <f t="shared" si="37"/>
        <v/>
      </c>
      <c r="R100" s="15" t="str">
        <f t="shared" si="38"/>
        <v/>
      </c>
      <c r="S100" s="15" t="str">
        <f t="shared" si="39"/>
        <v/>
      </c>
      <c r="T100" s="15" t="str">
        <f t="shared" si="40"/>
        <v/>
      </c>
      <c r="U100" s="15" t="str">
        <f t="shared" si="41"/>
        <v/>
      </c>
      <c r="V100" s="12" t="str">
        <f t="shared" si="42"/>
        <v/>
      </c>
      <c r="W100" s="8"/>
      <c r="X100" s="24"/>
      <c r="Y100" s="3"/>
      <c r="Z100" s="3"/>
      <c r="AA100" s="3"/>
      <c r="AB100" s="3"/>
      <c r="AC100" s="3"/>
      <c r="AD100" s="3"/>
      <c r="AE100" s="3"/>
      <c r="AF100" s="3"/>
    </row>
    <row r="101" spans="1:32">
      <c r="A101" s="8"/>
      <c r="B101" s="8"/>
      <c r="C101" s="8"/>
      <c r="D101" s="27"/>
      <c r="E101" s="25"/>
      <c r="F101" s="13"/>
      <c r="G101" s="14"/>
      <c r="H101" s="14"/>
      <c r="I101" s="14"/>
      <c r="J101" s="14"/>
      <c r="K101" s="14">
        <f>+TablaIntegrantes[[#This Row],[Activo total (COP)]]-TablaIntegrantes[[#This Row],[Pasivo total (COP)]]</f>
        <v>0</v>
      </c>
      <c r="L101" s="14"/>
      <c r="M101" s="14"/>
      <c r="N101" s="15" t="str">
        <f t="shared" ref="N101:N132" si="43">IF(A101="","",G101-H101)</f>
        <v/>
      </c>
      <c r="O101" s="15" t="str">
        <f t="shared" ref="O101:O132" si="44">IF(A101="","",G101*F101)</f>
        <v/>
      </c>
      <c r="P101" s="15" t="str">
        <f t="shared" ref="P101:P132" si="45">IF(A101="","",H101*F101)</f>
        <v/>
      </c>
      <c r="Q101" s="15" t="str">
        <f t="shared" ref="Q101:Q132" si="46">IF(A101="","",I101*F101)</f>
        <v/>
      </c>
      <c r="R101" s="15" t="str">
        <f t="shared" ref="R101:R132" si="47">IF(A101="","",J101*F101)</f>
        <v/>
      </c>
      <c r="S101" s="15" t="str">
        <f t="shared" ref="S101:S132" si="48">IF(A101="","",K101*F101)</f>
        <v/>
      </c>
      <c r="T101" s="15" t="str">
        <f t="shared" ref="T101:T132" si="49">IF(A101="","",L101*F101)</f>
        <v/>
      </c>
      <c r="U101" s="15" t="str">
        <f t="shared" ref="U101:U132" si="50">IF(A101="","",M101*F101)</f>
        <v/>
      </c>
      <c r="V101" s="12" t="str">
        <f t="shared" ref="V101:V132" si="51">IF(A101="","",IF(OR(F101&lt;=0,F101&gt;1),"REVISAR %",IF(OR(I101&lt;G101,J101&lt;H101),"REVISAR CLASIFICACIÓN","OK")))</f>
        <v/>
      </c>
      <c r="W101" s="8"/>
      <c r="X101" s="24"/>
      <c r="Y101" s="3"/>
      <c r="Z101" s="3"/>
      <c r="AA101" s="3"/>
      <c r="AB101" s="3"/>
      <c r="AC101" s="3"/>
      <c r="AD101" s="3"/>
      <c r="AE101" s="3"/>
      <c r="AF101" s="3"/>
    </row>
    <row r="102" spans="1:32">
      <c r="A102" s="8"/>
      <c r="B102" s="8"/>
      <c r="C102" s="8"/>
      <c r="D102" s="27"/>
      <c r="E102" s="25"/>
      <c r="F102" s="13"/>
      <c r="G102" s="14"/>
      <c r="H102" s="14"/>
      <c r="I102" s="14"/>
      <c r="J102" s="14"/>
      <c r="K102" s="14">
        <f>+TablaIntegrantes[[#This Row],[Activo total (COP)]]-TablaIntegrantes[[#This Row],[Pasivo total (COP)]]</f>
        <v>0</v>
      </c>
      <c r="L102" s="14"/>
      <c r="M102" s="14"/>
      <c r="N102" s="15" t="str">
        <f t="shared" si="43"/>
        <v/>
      </c>
      <c r="O102" s="15" t="str">
        <f t="shared" si="44"/>
        <v/>
      </c>
      <c r="P102" s="15" t="str">
        <f t="shared" si="45"/>
        <v/>
      </c>
      <c r="Q102" s="15" t="str">
        <f t="shared" si="46"/>
        <v/>
      </c>
      <c r="R102" s="15" t="str">
        <f t="shared" si="47"/>
        <v/>
      </c>
      <c r="S102" s="15" t="str">
        <f t="shared" si="48"/>
        <v/>
      </c>
      <c r="T102" s="15" t="str">
        <f t="shared" si="49"/>
        <v/>
      </c>
      <c r="U102" s="15" t="str">
        <f t="shared" si="50"/>
        <v/>
      </c>
      <c r="V102" s="12" t="str">
        <f t="shared" si="51"/>
        <v/>
      </c>
      <c r="W102" s="8"/>
      <c r="X102" s="24"/>
      <c r="Y102" s="3"/>
      <c r="Z102" s="3"/>
      <c r="AA102" s="3"/>
      <c r="AB102" s="3"/>
      <c r="AC102" s="3"/>
      <c r="AD102" s="3"/>
      <c r="AE102" s="3"/>
      <c r="AF102" s="3"/>
    </row>
    <row r="103" spans="1:32">
      <c r="A103" s="8"/>
      <c r="B103" s="8"/>
      <c r="C103" s="8"/>
      <c r="D103" s="27"/>
      <c r="E103" s="25"/>
      <c r="F103" s="13"/>
      <c r="G103" s="14"/>
      <c r="H103" s="14"/>
      <c r="I103" s="14"/>
      <c r="J103" s="14"/>
      <c r="K103" s="14">
        <f>+TablaIntegrantes[[#This Row],[Activo total (COP)]]-TablaIntegrantes[[#This Row],[Pasivo total (COP)]]</f>
        <v>0</v>
      </c>
      <c r="L103" s="14"/>
      <c r="M103" s="14"/>
      <c r="N103" s="15" t="str">
        <f t="shared" si="43"/>
        <v/>
      </c>
      <c r="O103" s="15" t="str">
        <f t="shared" si="44"/>
        <v/>
      </c>
      <c r="P103" s="15" t="str">
        <f t="shared" si="45"/>
        <v/>
      </c>
      <c r="Q103" s="15" t="str">
        <f t="shared" si="46"/>
        <v/>
      </c>
      <c r="R103" s="15" t="str">
        <f t="shared" si="47"/>
        <v/>
      </c>
      <c r="S103" s="15" t="str">
        <f t="shared" si="48"/>
        <v/>
      </c>
      <c r="T103" s="15" t="str">
        <f t="shared" si="49"/>
        <v/>
      </c>
      <c r="U103" s="15" t="str">
        <f t="shared" si="50"/>
        <v/>
      </c>
      <c r="V103" s="12" t="str">
        <f t="shared" si="51"/>
        <v/>
      </c>
      <c r="W103" s="8"/>
      <c r="X103" s="24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8"/>
      <c r="B104" s="8"/>
      <c r="C104" s="8"/>
      <c r="D104" s="27"/>
      <c r="E104" s="25"/>
      <c r="F104" s="13"/>
      <c r="G104" s="14"/>
      <c r="H104" s="14"/>
      <c r="I104" s="14"/>
      <c r="J104" s="14"/>
      <c r="K104" s="14">
        <f>+TablaIntegrantes[[#This Row],[Activo total (COP)]]-TablaIntegrantes[[#This Row],[Pasivo total (COP)]]</f>
        <v>0</v>
      </c>
      <c r="L104" s="14"/>
      <c r="M104" s="14"/>
      <c r="N104" s="15" t="str">
        <f t="shared" si="43"/>
        <v/>
      </c>
      <c r="O104" s="15" t="str">
        <f t="shared" si="44"/>
        <v/>
      </c>
      <c r="P104" s="15" t="str">
        <f t="shared" si="45"/>
        <v/>
      </c>
      <c r="Q104" s="15" t="str">
        <f t="shared" si="46"/>
        <v/>
      </c>
      <c r="R104" s="15" t="str">
        <f t="shared" si="47"/>
        <v/>
      </c>
      <c r="S104" s="15" t="str">
        <f t="shared" si="48"/>
        <v/>
      </c>
      <c r="T104" s="15" t="str">
        <f t="shared" si="49"/>
        <v/>
      </c>
      <c r="U104" s="15" t="str">
        <f t="shared" si="50"/>
        <v/>
      </c>
      <c r="V104" s="12" t="str">
        <f t="shared" si="51"/>
        <v/>
      </c>
      <c r="W104" s="8"/>
      <c r="X104" s="24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8"/>
      <c r="B105" s="8"/>
      <c r="C105" s="8"/>
      <c r="D105" s="27"/>
      <c r="E105" s="25"/>
      <c r="F105" s="13"/>
      <c r="G105" s="14"/>
      <c r="H105" s="14"/>
      <c r="I105" s="14"/>
      <c r="J105" s="14"/>
      <c r="K105" s="14">
        <f>+TablaIntegrantes[[#This Row],[Activo total (COP)]]-TablaIntegrantes[[#This Row],[Pasivo total (COP)]]</f>
        <v>0</v>
      </c>
      <c r="L105" s="14"/>
      <c r="M105" s="14"/>
      <c r="N105" s="15" t="str">
        <f t="shared" si="43"/>
        <v/>
      </c>
      <c r="O105" s="15" t="str">
        <f t="shared" si="44"/>
        <v/>
      </c>
      <c r="P105" s="15" t="str">
        <f t="shared" si="45"/>
        <v/>
      </c>
      <c r="Q105" s="15" t="str">
        <f t="shared" si="46"/>
        <v/>
      </c>
      <c r="R105" s="15" t="str">
        <f t="shared" si="47"/>
        <v/>
      </c>
      <c r="S105" s="15" t="str">
        <f t="shared" si="48"/>
        <v/>
      </c>
      <c r="T105" s="15" t="str">
        <f t="shared" si="49"/>
        <v/>
      </c>
      <c r="U105" s="15" t="str">
        <f t="shared" si="50"/>
        <v/>
      </c>
      <c r="V105" s="12" t="str">
        <f t="shared" si="51"/>
        <v/>
      </c>
      <c r="W105" s="8"/>
      <c r="X105" s="24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8"/>
      <c r="B106" s="8"/>
      <c r="C106" s="8"/>
      <c r="D106" s="27"/>
      <c r="E106" s="25"/>
      <c r="F106" s="13"/>
      <c r="G106" s="14"/>
      <c r="H106" s="14"/>
      <c r="I106" s="14"/>
      <c r="J106" s="14"/>
      <c r="K106" s="14">
        <f>+TablaIntegrantes[[#This Row],[Activo total (COP)]]-TablaIntegrantes[[#This Row],[Pasivo total (COP)]]</f>
        <v>0</v>
      </c>
      <c r="L106" s="14"/>
      <c r="M106" s="14"/>
      <c r="N106" s="15" t="str">
        <f t="shared" si="43"/>
        <v/>
      </c>
      <c r="O106" s="15" t="str">
        <f t="shared" si="44"/>
        <v/>
      </c>
      <c r="P106" s="15" t="str">
        <f t="shared" si="45"/>
        <v/>
      </c>
      <c r="Q106" s="15" t="str">
        <f t="shared" si="46"/>
        <v/>
      </c>
      <c r="R106" s="15" t="str">
        <f t="shared" si="47"/>
        <v/>
      </c>
      <c r="S106" s="15" t="str">
        <f t="shared" si="48"/>
        <v/>
      </c>
      <c r="T106" s="15" t="str">
        <f t="shared" si="49"/>
        <v/>
      </c>
      <c r="U106" s="15" t="str">
        <f t="shared" si="50"/>
        <v/>
      </c>
      <c r="V106" s="12" t="str">
        <f t="shared" si="51"/>
        <v/>
      </c>
      <c r="W106" s="8"/>
      <c r="X106" s="24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8"/>
      <c r="B107" s="8"/>
      <c r="C107" s="8"/>
      <c r="D107" s="27"/>
      <c r="E107" s="25"/>
      <c r="F107" s="13"/>
      <c r="G107" s="14"/>
      <c r="H107" s="14"/>
      <c r="I107" s="14"/>
      <c r="J107" s="14"/>
      <c r="K107" s="14">
        <f>+TablaIntegrantes[[#This Row],[Activo total (COP)]]-TablaIntegrantes[[#This Row],[Pasivo total (COP)]]</f>
        <v>0</v>
      </c>
      <c r="L107" s="14"/>
      <c r="M107" s="14"/>
      <c r="N107" s="15" t="str">
        <f t="shared" si="43"/>
        <v/>
      </c>
      <c r="O107" s="15" t="str">
        <f t="shared" si="44"/>
        <v/>
      </c>
      <c r="P107" s="15" t="str">
        <f t="shared" si="45"/>
        <v/>
      </c>
      <c r="Q107" s="15" t="str">
        <f t="shared" si="46"/>
        <v/>
      </c>
      <c r="R107" s="15" t="str">
        <f t="shared" si="47"/>
        <v/>
      </c>
      <c r="S107" s="15" t="str">
        <f t="shared" si="48"/>
        <v/>
      </c>
      <c r="T107" s="15" t="str">
        <f t="shared" si="49"/>
        <v/>
      </c>
      <c r="U107" s="15" t="str">
        <f t="shared" si="50"/>
        <v/>
      </c>
      <c r="V107" s="12" t="str">
        <f t="shared" si="51"/>
        <v/>
      </c>
      <c r="W107" s="8"/>
      <c r="X107" s="24"/>
      <c r="Y107" s="3"/>
      <c r="Z107" s="3"/>
      <c r="AA107" s="3"/>
      <c r="AB107" s="3"/>
      <c r="AC107" s="3"/>
      <c r="AD107" s="3"/>
      <c r="AE107" s="3"/>
      <c r="AF107" s="3"/>
    </row>
    <row r="108" spans="1:32">
      <c r="A108" s="8"/>
      <c r="B108" s="8"/>
      <c r="C108" s="8"/>
      <c r="D108" s="27"/>
      <c r="E108" s="25"/>
      <c r="F108" s="13"/>
      <c r="G108" s="14"/>
      <c r="H108" s="14"/>
      <c r="I108" s="14"/>
      <c r="J108" s="14"/>
      <c r="K108" s="14">
        <f>+TablaIntegrantes[[#This Row],[Activo total (COP)]]-TablaIntegrantes[[#This Row],[Pasivo total (COP)]]</f>
        <v>0</v>
      </c>
      <c r="L108" s="14"/>
      <c r="M108" s="14"/>
      <c r="N108" s="15" t="str">
        <f t="shared" si="43"/>
        <v/>
      </c>
      <c r="O108" s="15" t="str">
        <f t="shared" si="44"/>
        <v/>
      </c>
      <c r="P108" s="15" t="str">
        <f t="shared" si="45"/>
        <v/>
      </c>
      <c r="Q108" s="15" t="str">
        <f t="shared" si="46"/>
        <v/>
      </c>
      <c r="R108" s="15" t="str">
        <f t="shared" si="47"/>
        <v/>
      </c>
      <c r="S108" s="15" t="str">
        <f t="shared" si="48"/>
        <v/>
      </c>
      <c r="T108" s="15" t="str">
        <f t="shared" si="49"/>
        <v/>
      </c>
      <c r="U108" s="15" t="str">
        <f t="shared" si="50"/>
        <v/>
      </c>
      <c r="V108" s="12" t="str">
        <f t="shared" si="51"/>
        <v/>
      </c>
      <c r="W108" s="8"/>
      <c r="X108" s="24"/>
      <c r="Y108" s="3"/>
      <c r="Z108" s="3"/>
      <c r="AA108" s="3"/>
      <c r="AB108" s="3"/>
      <c r="AC108" s="3"/>
      <c r="AD108" s="3"/>
      <c r="AE108" s="3"/>
      <c r="AF108" s="3"/>
    </row>
    <row r="109" spans="1:32">
      <c r="A109" s="8"/>
      <c r="B109" s="8"/>
      <c r="C109" s="8"/>
      <c r="D109" s="27"/>
      <c r="E109" s="25"/>
      <c r="F109" s="13"/>
      <c r="G109" s="14"/>
      <c r="H109" s="14"/>
      <c r="I109" s="14"/>
      <c r="J109" s="14"/>
      <c r="K109" s="14">
        <f>+TablaIntegrantes[[#This Row],[Activo total (COP)]]-TablaIntegrantes[[#This Row],[Pasivo total (COP)]]</f>
        <v>0</v>
      </c>
      <c r="L109" s="14"/>
      <c r="M109" s="14"/>
      <c r="N109" s="15" t="str">
        <f t="shared" si="43"/>
        <v/>
      </c>
      <c r="O109" s="15" t="str">
        <f t="shared" si="44"/>
        <v/>
      </c>
      <c r="P109" s="15" t="str">
        <f t="shared" si="45"/>
        <v/>
      </c>
      <c r="Q109" s="15" t="str">
        <f t="shared" si="46"/>
        <v/>
      </c>
      <c r="R109" s="15" t="str">
        <f t="shared" si="47"/>
        <v/>
      </c>
      <c r="S109" s="15" t="str">
        <f t="shared" si="48"/>
        <v/>
      </c>
      <c r="T109" s="15" t="str">
        <f t="shared" si="49"/>
        <v/>
      </c>
      <c r="U109" s="15" t="str">
        <f t="shared" si="50"/>
        <v/>
      </c>
      <c r="V109" s="12" t="str">
        <f t="shared" si="51"/>
        <v/>
      </c>
      <c r="W109" s="8"/>
      <c r="X109" s="24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8"/>
      <c r="B110" s="8"/>
      <c r="C110" s="8"/>
      <c r="D110" s="27"/>
      <c r="E110" s="25"/>
      <c r="F110" s="13"/>
      <c r="G110" s="14"/>
      <c r="H110" s="14"/>
      <c r="I110" s="14"/>
      <c r="J110" s="14"/>
      <c r="K110" s="14">
        <f>+TablaIntegrantes[[#This Row],[Activo total (COP)]]-TablaIntegrantes[[#This Row],[Pasivo total (COP)]]</f>
        <v>0</v>
      </c>
      <c r="L110" s="14"/>
      <c r="M110" s="14"/>
      <c r="N110" s="15" t="str">
        <f t="shared" si="43"/>
        <v/>
      </c>
      <c r="O110" s="15" t="str">
        <f t="shared" si="44"/>
        <v/>
      </c>
      <c r="P110" s="15" t="str">
        <f t="shared" si="45"/>
        <v/>
      </c>
      <c r="Q110" s="15" t="str">
        <f t="shared" si="46"/>
        <v/>
      </c>
      <c r="R110" s="15" t="str">
        <f t="shared" si="47"/>
        <v/>
      </c>
      <c r="S110" s="15" t="str">
        <f t="shared" si="48"/>
        <v/>
      </c>
      <c r="T110" s="15" t="str">
        <f t="shared" si="49"/>
        <v/>
      </c>
      <c r="U110" s="15" t="str">
        <f t="shared" si="50"/>
        <v/>
      </c>
      <c r="V110" s="12" t="str">
        <f t="shared" si="51"/>
        <v/>
      </c>
      <c r="W110" s="8"/>
      <c r="X110" s="24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8"/>
      <c r="B111" s="8"/>
      <c r="C111" s="8"/>
      <c r="D111" s="27"/>
      <c r="E111" s="25"/>
      <c r="F111" s="13"/>
      <c r="G111" s="14"/>
      <c r="H111" s="14"/>
      <c r="I111" s="14"/>
      <c r="J111" s="14"/>
      <c r="K111" s="14">
        <f>+TablaIntegrantes[[#This Row],[Activo total (COP)]]-TablaIntegrantes[[#This Row],[Pasivo total (COP)]]</f>
        <v>0</v>
      </c>
      <c r="L111" s="14"/>
      <c r="M111" s="14"/>
      <c r="N111" s="15" t="str">
        <f t="shared" si="43"/>
        <v/>
      </c>
      <c r="O111" s="15" t="str">
        <f t="shared" si="44"/>
        <v/>
      </c>
      <c r="P111" s="15" t="str">
        <f t="shared" si="45"/>
        <v/>
      </c>
      <c r="Q111" s="15" t="str">
        <f t="shared" si="46"/>
        <v/>
      </c>
      <c r="R111" s="15" t="str">
        <f t="shared" si="47"/>
        <v/>
      </c>
      <c r="S111" s="15" t="str">
        <f t="shared" si="48"/>
        <v/>
      </c>
      <c r="T111" s="15" t="str">
        <f t="shared" si="49"/>
        <v/>
      </c>
      <c r="U111" s="15" t="str">
        <f t="shared" si="50"/>
        <v/>
      </c>
      <c r="V111" s="12" t="str">
        <f t="shared" si="51"/>
        <v/>
      </c>
      <c r="W111" s="8"/>
      <c r="X111" s="24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8"/>
      <c r="B112" s="8"/>
      <c r="C112" s="8"/>
      <c r="D112" s="27"/>
      <c r="E112" s="25"/>
      <c r="F112" s="13"/>
      <c r="G112" s="14"/>
      <c r="H112" s="14"/>
      <c r="I112" s="14"/>
      <c r="J112" s="14"/>
      <c r="K112" s="14">
        <f>+TablaIntegrantes[[#This Row],[Activo total (COP)]]-TablaIntegrantes[[#This Row],[Pasivo total (COP)]]</f>
        <v>0</v>
      </c>
      <c r="L112" s="14"/>
      <c r="M112" s="14"/>
      <c r="N112" s="15" t="str">
        <f t="shared" si="43"/>
        <v/>
      </c>
      <c r="O112" s="15" t="str">
        <f t="shared" si="44"/>
        <v/>
      </c>
      <c r="P112" s="15" t="str">
        <f t="shared" si="45"/>
        <v/>
      </c>
      <c r="Q112" s="15" t="str">
        <f t="shared" si="46"/>
        <v/>
      </c>
      <c r="R112" s="15" t="str">
        <f t="shared" si="47"/>
        <v/>
      </c>
      <c r="S112" s="15" t="str">
        <f t="shared" si="48"/>
        <v/>
      </c>
      <c r="T112" s="15" t="str">
        <f t="shared" si="49"/>
        <v/>
      </c>
      <c r="U112" s="15" t="str">
        <f t="shared" si="50"/>
        <v/>
      </c>
      <c r="V112" s="12" t="str">
        <f t="shared" si="51"/>
        <v/>
      </c>
      <c r="W112" s="8"/>
      <c r="X112" s="24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8"/>
      <c r="B113" s="8"/>
      <c r="C113" s="8"/>
      <c r="D113" s="27"/>
      <c r="E113" s="25"/>
      <c r="F113" s="13"/>
      <c r="G113" s="14"/>
      <c r="H113" s="14"/>
      <c r="I113" s="14"/>
      <c r="J113" s="14"/>
      <c r="K113" s="14">
        <f>+TablaIntegrantes[[#This Row],[Activo total (COP)]]-TablaIntegrantes[[#This Row],[Pasivo total (COP)]]</f>
        <v>0</v>
      </c>
      <c r="L113" s="14"/>
      <c r="M113" s="14"/>
      <c r="N113" s="15" t="str">
        <f t="shared" si="43"/>
        <v/>
      </c>
      <c r="O113" s="15" t="str">
        <f t="shared" si="44"/>
        <v/>
      </c>
      <c r="P113" s="15" t="str">
        <f t="shared" si="45"/>
        <v/>
      </c>
      <c r="Q113" s="15" t="str">
        <f t="shared" si="46"/>
        <v/>
      </c>
      <c r="R113" s="15" t="str">
        <f t="shared" si="47"/>
        <v/>
      </c>
      <c r="S113" s="15" t="str">
        <f t="shared" si="48"/>
        <v/>
      </c>
      <c r="T113" s="15" t="str">
        <f t="shared" si="49"/>
        <v/>
      </c>
      <c r="U113" s="15" t="str">
        <f t="shared" si="50"/>
        <v/>
      </c>
      <c r="V113" s="12" t="str">
        <f t="shared" si="51"/>
        <v/>
      </c>
      <c r="W113" s="8"/>
      <c r="X113" s="24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8"/>
      <c r="B114" s="8"/>
      <c r="C114" s="8"/>
      <c r="D114" s="27"/>
      <c r="E114" s="25"/>
      <c r="F114" s="13"/>
      <c r="G114" s="14"/>
      <c r="H114" s="14"/>
      <c r="I114" s="14"/>
      <c r="J114" s="14"/>
      <c r="K114" s="14">
        <f>+TablaIntegrantes[[#This Row],[Activo total (COP)]]-TablaIntegrantes[[#This Row],[Pasivo total (COP)]]</f>
        <v>0</v>
      </c>
      <c r="L114" s="14"/>
      <c r="M114" s="14"/>
      <c r="N114" s="15" t="str">
        <f t="shared" si="43"/>
        <v/>
      </c>
      <c r="O114" s="15" t="str">
        <f t="shared" si="44"/>
        <v/>
      </c>
      <c r="P114" s="15" t="str">
        <f t="shared" si="45"/>
        <v/>
      </c>
      <c r="Q114" s="15" t="str">
        <f t="shared" si="46"/>
        <v/>
      </c>
      <c r="R114" s="15" t="str">
        <f t="shared" si="47"/>
        <v/>
      </c>
      <c r="S114" s="15" t="str">
        <f t="shared" si="48"/>
        <v/>
      </c>
      <c r="T114" s="15" t="str">
        <f t="shared" si="49"/>
        <v/>
      </c>
      <c r="U114" s="15" t="str">
        <f t="shared" si="50"/>
        <v/>
      </c>
      <c r="V114" s="12" t="str">
        <f t="shared" si="51"/>
        <v/>
      </c>
      <c r="W114" s="8"/>
      <c r="X114" s="24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8"/>
      <c r="B115" s="8"/>
      <c r="C115" s="8"/>
      <c r="D115" s="27"/>
      <c r="E115" s="25"/>
      <c r="F115" s="13"/>
      <c r="G115" s="14"/>
      <c r="H115" s="14"/>
      <c r="I115" s="14"/>
      <c r="J115" s="14"/>
      <c r="K115" s="14">
        <f>+TablaIntegrantes[[#This Row],[Activo total (COP)]]-TablaIntegrantes[[#This Row],[Pasivo total (COP)]]</f>
        <v>0</v>
      </c>
      <c r="L115" s="14"/>
      <c r="M115" s="14"/>
      <c r="N115" s="15" t="str">
        <f t="shared" si="43"/>
        <v/>
      </c>
      <c r="O115" s="15" t="str">
        <f t="shared" si="44"/>
        <v/>
      </c>
      <c r="P115" s="15" t="str">
        <f t="shared" si="45"/>
        <v/>
      </c>
      <c r="Q115" s="15" t="str">
        <f t="shared" si="46"/>
        <v/>
      </c>
      <c r="R115" s="15" t="str">
        <f t="shared" si="47"/>
        <v/>
      </c>
      <c r="S115" s="15" t="str">
        <f t="shared" si="48"/>
        <v/>
      </c>
      <c r="T115" s="15" t="str">
        <f t="shared" si="49"/>
        <v/>
      </c>
      <c r="U115" s="15" t="str">
        <f t="shared" si="50"/>
        <v/>
      </c>
      <c r="V115" s="12" t="str">
        <f t="shared" si="51"/>
        <v/>
      </c>
      <c r="W115" s="8"/>
      <c r="X115" s="24"/>
      <c r="Y115" s="3"/>
      <c r="Z115" s="3"/>
      <c r="AA115" s="3"/>
      <c r="AB115" s="3"/>
      <c r="AC115" s="3"/>
      <c r="AD115" s="3"/>
      <c r="AE115" s="3"/>
      <c r="AF115" s="3"/>
    </row>
    <row r="116" spans="1:32">
      <c r="A116" s="8"/>
      <c r="B116" s="8"/>
      <c r="C116" s="8"/>
      <c r="D116" s="27"/>
      <c r="E116" s="25"/>
      <c r="F116" s="13"/>
      <c r="G116" s="14"/>
      <c r="H116" s="14"/>
      <c r="I116" s="14"/>
      <c r="J116" s="14"/>
      <c r="K116" s="14">
        <f>+TablaIntegrantes[[#This Row],[Activo total (COP)]]-TablaIntegrantes[[#This Row],[Pasivo total (COP)]]</f>
        <v>0</v>
      </c>
      <c r="L116" s="14"/>
      <c r="M116" s="14"/>
      <c r="N116" s="15" t="str">
        <f t="shared" si="43"/>
        <v/>
      </c>
      <c r="O116" s="15" t="str">
        <f t="shared" si="44"/>
        <v/>
      </c>
      <c r="P116" s="15" t="str">
        <f t="shared" si="45"/>
        <v/>
      </c>
      <c r="Q116" s="15" t="str">
        <f t="shared" si="46"/>
        <v/>
      </c>
      <c r="R116" s="15" t="str">
        <f t="shared" si="47"/>
        <v/>
      </c>
      <c r="S116" s="15" t="str">
        <f t="shared" si="48"/>
        <v/>
      </c>
      <c r="T116" s="15" t="str">
        <f t="shared" si="49"/>
        <v/>
      </c>
      <c r="U116" s="15" t="str">
        <f t="shared" si="50"/>
        <v/>
      </c>
      <c r="V116" s="12" t="str">
        <f t="shared" si="51"/>
        <v/>
      </c>
      <c r="W116" s="8"/>
      <c r="X116" s="24"/>
      <c r="Y116" s="3"/>
      <c r="Z116" s="3"/>
      <c r="AA116" s="3"/>
      <c r="AB116" s="3"/>
      <c r="AC116" s="3"/>
      <c r="AD116" s="3"/>
      <c r="AE116" s="3"/>
      <c r="AF116" s="3"/>
    </row>
    <row r="117" spans="1:32">
      <c r="A117" s="8"/>
      <c r="B117" s="8"/>
      <c r="C117" s="8"/>
      <c r="D117" s="27"/>
      <c r="E117" s="25"/>
      <c r="F117" s="13"/>
      <c r="G117" s="14"/>
      <c r="H117" s="14"/>
      <c r="I117" s="14"/>
      <c r="J117" s="14"/>
      <c r="K117" s="14">
        <f>+TablaIntegrantes[[#This Row],[Activo total (COP)]]-TablaIntegrantes[[#This Row],[Pasivo total (COP)]]</f>
        <v>0</v>
      </c>
      <c r="L117" s="14"/>
      <c r="M117" s="14"/>
      <c r="N117" s="15" t="str">
        <f t="shared" si="43"/>
        <v/>
      </c>
      <c r="O117" s="15" t="str">
        <f t="shared" si="44"/>
        <v/>
      </c>
      <c r="P117" s="15" t="str">
        <f t="shared" si="45"/>
        <v/>
      </c>
      <c r="Q117" s="15" t="str">
        <f t="shared" si="46"/>
        <v/>
      </c>
      <c r="R117" s="15" t="str">
        <f t="shared" si="47"/>
        <v/>
      </c>
      <c r="S117" s="15" t="str">
        <f t="shared" si="48"/>
        <v/>
      </c>
      <c r="T117" s="15" t="str">
        <f t="shared" si="49"/>
        <v/>
      </c>
      <c r="U117" s="15" t="str">
        <f t="shared" si="50"/>
        <v/>
      </c>
      <c r="V117" s="12" t="str">
        <f t="shared" si="51"/>
        <v/>
      </c>
      <c r="W117" s="8"/>
      <c r="X117" s="24"/>
      <c r="Y117" s="3"/>
      <c r="Z117" s="3"/>
      <c r="AA117" s="3"/>
      <c r="AB117" s="3"/>
      <c r="AC117" s="3"/>
      <c r="AD117" s="3"/>
      <c r="AE117" s="3"/>
      <c r="AF117" s="3"/>
    </row>
    <row r="118" spans="1:32">
      <c r="A118" s="8"/>
      <c r="B118" s="8"/>
      <c r="C118" s="8"/>
      <c r="D118" s="27"/>
      <c r="E118" s="25"/>
      <c r="F118" s="13"/>
      <c r="G118" s="14"/>
      <c r="H118" s="14"/>
      <c r="I118" s="14"/>
      <c r="J118" s="14"/>
      <c r="K118" s="14">
        <f>+TablaIntegrantes[[#This Row],[Activo total (COP)]]-TablaIntegrantes[[#This Row],[Pasivo total (COP)]]</f>
        <v>0</v>
      </c>
      <c r="L118" s="14"/>
      <c r="M118" s="14"/>
      <c r="N118" s="15" t="str">
        <f t="shared" si="43"/>
        <v/>
      </c>
      <c r="O118" s="15" t="str">
        <f t="shared" si="44"/>
        <v/>
      </c>
      <c r="P118" s="15" t="str">
        <f t="shared" si="45"/>
        <v/>
      </c>
      <c r="Q118" s="15" t="str">
        <f t="shared" si="46"/>
        <v/>
      </c>
      <c r="R118" s="15" t="str">
        <f t="shared" si="47"/>
        <v/>
      </c>
      <c r="S118" s="15" t="str">
        <f t="shared" si="48"/>
        <v/>
      </c>
      <c r="T118" s="15" t="str">
        <f t="shared" si="49"/>
        <v/>
      </c>
      <c r="U118" s="15" t="str">
        <f t="shared" si="50"/>
        <v/>
      </c>
      <c r="V118" s="12" t="str">
        <f t="shared" si="51"/>
        <v/>
      </c>
      <c r="W118" s="8"/>
      <c r="X118" s="24"/>
      <c r="Y118" s="3"/>
      <c r="Z118" s="3"/>
      <c r="AA118" s="3"/>
      <c r="AB118" s="3"/>
      <c r="AC118" s="3"/>
      <c r="AD118" s="3"/>
      <c r="AE118" s="3"/>
      <c r="AF118" s="3"/>
    </row>
    <row r="119" spans="1:32">
      <c r="A119" s="8"/>
      <c r="B119" s="8"/>
      <c r="C119" s="8"/>
      <c r="D119" s="27"/>
      <c r="E119" s="25"/>
      <c r="F119" s="13"/>
      <c r="G119" s="14"/>
      <c r="H119" s="14"/>
      <c r="I119" s="14"/>
      <c r="J119" s="14"/>
      <c r="K119" s="14">
        <f>+TablaIntegrantes[[#This Row],[Activo total (COP)]]-TablaIntegrantes[[#This Row],[Pasivo total (COP)]]</f>
        <v>0</v>
      </c>
      <c r="L119" s="14"/>
      <c r="M119" s="14"/>
      <c r="N119" s="15" t="str">
        <f t="shared" si="43"/>
        <v/>
      </c>
      <c r="O119" s="15" t="str">
        <f t="shared" si="44"/>
        <v/>
      </c>
      <c r="P119" s="15" t="str">
        <f t="shared" si="45"/>
        <v/>
      </c>
      <c r="Q119" s="15" t="str">
        <f t="shared" si="46"/>
        <v/>
      </c>
      <c r="R119" s="15" t="str">
        <f t="shared" si="47"/>
        <v/>
      </c>
      <c r="S119" s="15" t="str">
        <f t="shared" si="48"/>
        <v/>
      </c>
      <c r="T119" s="15" t="str">
        <f t="shared" si="49"/>
        <v/>
      </c>
      <c r="U119" s="15" t="str">
        <f t="shared" si="50"/>
        <v/>
      </c>
      <c r="V119" s="12" t="str">
        <f t="shared" si="51"/>
        <v/>
      </c>
      <c r="W119" s="8"/>
      <c r="X119" s="24"/>
      <c r="Y119" s="3"/>
      <c r="Z119" s="3"/>
      <c r="AA119" s="3"/>
      <c r="AB119" s="3"/>
      <c r="AC119" s="3"/>
      <c r="AD119" s="3"/>
      <c r="AE119" s="3"/>
      <c r="AF119" s="3"/>
    </row>
    <row r="120" spans="1:32">
      <c r="A120" s="8"/>
      <c r="B120" s="8"/>
      <c r="C120" s="8"/>
      <c r="D120" s="27"/>
      <c r="E120" s="25"/>
      <c r="F120" s="13"/>
      <c r="G120" s="14"/>
      <c r="H120" s="14"/>
      <c r="I120" s="14"/>
      <c r="J120" s="14"/>
      <c r="K120" s="14">
        <f>+TablaIntegrantes[[#This Row],[Activo total (COP)]]-TablaIntegrantes[[#This Row],[Pasivo total (COP)]]</f>
        <v>0</v>
      </c>
      <c r="L120" s="14"/>
      <c r="M120" s="14"/>
      <c r="N120" s="15" t="str">
        <f t="shared" si="43"/>
        <v/>
      </c>
      <c r="O120" s="15" t="str">
        <f t="shared" si="44"/>
        <v/>
      </c>
      <c r="P120" s="15" t="str">
        <f t="shared" si="45"/>
        <v/>
      </c>
      <c r="Q120" s="15" t="str">
        <f t="shared" si="46"/>
        <v/>
      </c>
      <c r="R120" s="15" t="str">
        <f t="shared" si="47"/>
        <v/>
      </c>
      <c r="S120" s="15" t="str">
        <f t="shared" si="48"/>
        <v/>
      </c>
      <c r="T120" s="15" t="str">
        <f t="shared" si="49"/>
        <v/>
      </c>
      <c r="U120" s="15" t="str">
        <f t="shared" si="50"/>
        <v/>
      </c>
      <c r="V120" s="12" t="str">
        <f t="shared" si="51"/>
        <v/>
      </c>
      <c r="W120" s="8"/>
      <c r="X120" s="24"/>
      <c r="Y120" s="3"/>
      <c r="Z120" s="3"/>
      <c r="AA120" s="3"/>
      <c r="AB120" s="3"/>
      <c r="AC120" s="3"/>
      <c r="AD120" s="3"/>
      <c r="AE120" s="3"/>
      <c r="AF120" s="3"/>
    </row>
    <row r="121" spans="1:32">
      <c r="A121" s="8"/>
      <c r="B121" s="8"/>
      <c r="C121" s="8"/>
      <c r="D121" s="27"/>
      <c r="E121" s="25"/>
      <c r="F121" s="13"/>
      <c r="G121" s="14"/>
      <c r="H121" s="14"/>
      <c r="I121" s="14"/>
      <c r="J121" s="14"/>
      <c r="K121" s="14">
        <f>+TablaIntegrantes[[#This Row],[Activo total (COP)]]-TablaIntegrantes[[#This Row],[Pasivo total (COP)]]</f>
        <v>0</v>
      </c>
      <c r="L121" s="14"/>
      <c r="M121" s="14"/>
      <c r="N121" s="15" t="str">
        <f t="shared" si="43"/>
        <v/>
      </c>
      <c r="O121" s="15" t="str">
        <f t="shared" si="44"/>
        <v/>
      </c>
      <c r="P121" s="15" t="str">
        <f t="shared" si="45"/>
        <v/>
      </c>
      <c r="Q121" s="15" t="str">
        <f t="shared" si="46"/>
        <v/>
      </c>
      <c r="R121" s="15" t="str">
        <f t="shared" si="47"/>
        <v/>
      </c>
      <c r="S121" s="15" t="str">
        <f t="shared" si="48"/>
        <v/>
      </c>
      <c r="T121" s="15" t="str">
        <f t="shared" si="49"/>
        <v/>
      </c>
      <c r="U121" s="15" t="str">
        <f t="shared" si="50"/>
        <v/>
      </c>
      <c r="V121" s="12" t="str">
        <f t="shared" si="51"/>
        <v/>
      </c>
      <c r="W121" s="8"/>
      <c r="X121" s="24"/>
      <c r="Y121" s="3"/>
      <c r="Z121" s="3"/>
      <c r="AA121" s="3"/>
      <c r="AB121" s="3"/>
      <c r="AC121" s="3"/>
      <c r="AD121" s="3"/>
      <c r="AE121" s="3"/>
      <c r="AF121" s="3"/>
    </row>
    <row r="122" spans="1:32">
      <c r="A122" s="8"/>
      <c r="B122" s="8"/>
      <c r="C122" s="8"/>
      <c r="D122" s="27"/>
      <c r="E122" s="25"/>
      <c r="F122" s="13"/>
      <c r="G122" s="14"/>
      <c r="H122" s="14"/>
      <c r="I122" s="14"/>
      <c r="J122" s="14"/>
      <c r="K122" s="14">
        <f>+TablaIntegrantes[[#This Row],[Activo total (COP)]]-TablaIntegrantes[[#This Row],[Pasivo total (COP)]]</f>
        <v>0</v>
      </c>
      <c r="L122" s="14"/>
      <c r="M122" s="14"/>
      <c r="N122" s="15" t="str">
        <f t="shared" si="43"/>
        <v/>
      </c>
      <c r="O122" s="15" t="str">
        <f t="shared" si="44"/>
        <v/>
      </c>
      <c r="P122" s="15" t="str">
        <f t="shared" si="45"/>
        <v/>
      </c>
      <c r="Q122" s="15" t="str">
        <f t="shared" si="46"/>
        <v/>
      </c>
      <c r="R122" s="15" t="str">
        <f t="shared" si="47"/>
        <v/>
      </c>
      <c r="S122" s="15" t="str">
        <f t="shared" si="48"/>
        <v/>
      </c>
      <c r="T122" s="15" t="str">
        <f t="shared" si="49"/>
        <v/>
      </c>
      <c r="U122" s="15" t="str">
        <f t="shared" si="50"/>
        <v/>
      </c>
      <c r="V122" s="12" t="str">
        <f t="shared" si="51"/>
        <v/>
      </c>
      <c r="W122" s="8"/>
      <c r="X122" s="24"/>
      <c r="Y122" s="3"/>
      <c r="Z122" s="3"/>
      <c r="AA122" s="3"/>
      <c r="AB122" s="3"/>
      <c r="AC122" s="3"/>
      <c r="AD122" s="3"/>
      <c r="AE122" s="3"/>
      <c r="AF122" s="3"/>
    </row>
    <row r="123" spans="1:32">
      <c r="A123" s="8"/>
      <c r="B123" s="8"/>
      <c r="C123" s="8"/>
      <c r="D123" s="27"/>
      <c r="E123" s="25"/>
      <c r="F123" s="13"/>
      <c r="G123" s="14"/>
      <c r="H123" s="14"/>
      <c r="I123" s="14"/>
      <c r="J123" s="14"/>
      <c r="K123" s="14">
        <f>+TablaIntegrantes[[#This Row],[Activo total (COP)]]-TablaIntegrantes[[#This Row],[Pasivo total (COP)]]</f>
        <v>0</v>
      </c>
      <c r="L123" s="14"/>
      <c r="M123" s="14"/>
      <c r="N123" s="15" t="str">
        <f t="shared" si="43"/>
        <v/>
      </c>
      <c r="O123" s="15" t="str">
        <f t="shared" si="44"/>
        <v/>
      </c>
      <c r="P123" s="15" t="str">
        <f t="shared" si="45"/>
        <v/>
      </c>
      <c r="Q123" s="15" t="str">
        <f t="shared" si="46"/>
        <v/>
      </c>
      <c r="R123" s="15" t="str">
        <f t="shared" si="47"/>
        <v/>
      </c>
      <c r="S123" s="15" t="str">
        <f t="shared" si="48"/>
        <v/>
      </c>
      <c r="T123" s="15" t="str">
        <f t="shared" si="49"/>
        <v/>
      </c>
      <c r="U123" s="15" t="str">
        <f t="shared" si="50"/>
        <v/>
      </c>
      <c r="V123" s="12" t="str">
        <f t="shared" si="51"/>
        <v/>
      </c>
      <c r="W123" s="8"/>
      <c r="X123" s="24"/>
      <c r="Y123" s="3"/>
      <c r="Z123" s="3"/>
      <c r="AA123" s="3"/>
      <c r="AB123" s="3"/>
      <c r="AC123" s="3"/>
      <c r="AD123" s="3"/>
      <c r="AE123" s="3"/>
      <c r="AF123" s="3"/>
    </row>
    <row r="124" spans="1:32">
      <c r="A124" s="8"/>
      <c r="B124" s="8"/>
      <c r="C124" s="8"/>
      <c r="D124" s="27"/>
      <c r="E124" s="25"/>
      <c r="F124" s="13"/>
      <c r="G124" s="14"/>
      <c r="H124" s="14"/>
      <c r="I124" s="14"/>
      <c r="J124" s="14"/>
      <c r="K124" s="14">
        <f>+TablaIntegrantes[[#This Row],[Activo total (COP)]]-TablaIntegrantes[[#This Row],[Pasivo total (COP)]]</f>
        <v>0</v>
      </c>
      <c r="L124" s="14"/>
      <c r="M124" s="14"/>
      <c r="N124" s="15" t="str">
        <f t="shared" si="43"/>
        <v/>
      </c>
      <c r="O124" s="15" t="str">
        <f t="shared" si="44"/>
        <v/>
      </c>
      <c r="P124" s="15" t="str">
        <f t="shared" si="45"/>
        <v/>
      </c>
      <c r="Q124" s="15" t="str">
        <f t="shared" si="46"/>
        <v/>
      </c>
      <c r="R124" s="15" t="str">
        <f t="shared" si="47"/>
        <v/>
      </c>
      <c r="S124" s="15" t="str">
        <f t="shared" si="48"/>
        <v/>
      </c>
      <c r="T124" s="15" t="str">
        <f t="shared" si="49"/>
        <v/>
      </c>
      <c r="U124" s="15" t="str">
        <f t="shared" si="50"/>
        <v/>
      </c>
      <c r="V124" s="12" t="str">
        <f t="shared" si="51"/>
        <v/>
      </c>
      <c r="W124" s="8"/>
      <c r="X124" s="24"/>
      <c r="Y124" s="3"/>
      <c r="Z124" s="3"/>
      <c r="AA124" s="3"/>
      <c r="AB124" s="3"/>
      <c r="AC124" s="3"/>
      <c r="AD124" s="3"/>
      <c r="AE124" s="3"/>
      <c r="AF124" s="3"/>
    </row>
    <row r="125" spans="1:32">
      <c r="A125" s="8"/>
      <c r="B125" s="8"/>
      <c r="C125" s="8"/>
      <c r="D125" s="27"/>
      <c r="E125" s="25"/>
      <c r="F125" s="13"/>
      <c r="G125" s="14"/>
      <c r="H125" s="14"/>
      <c r="I125" s="14"/>
      <c r="J125" s="14"/>
      <c r="K125" s="14">
        <f>+TablaIntegrantes[[#This Row],[Activo total (COP)]]-TablaIntegrantes[[#This Row],[Pasivo total (COP)]]</f>
        <v>0</v>
      </c>
      <c r="L125" s="14"/>
      <c r="M125" s="14"/>
      <c r="N125" s="15" t="str">
        <f t="shared" si="43"/>
        <v/>
      </c>
      <c r="O125" s="15" t="str">
        <f t="shared" si="44"/>
        <v/>
      </c>
      <c r="P125" s="15" t="str">
        <f t="shared" si="45"/>
        <v/>
      </c>
      <c r="Q125" s="15" t="str">
        <f t="shared" si="46"/>
        <v/>
      </c>
      <c r="R125" s="15" t="str">
        <f t="shared" si="47"/>
        <v/>
      </c>
      <c r="S125" s="15" t="str">
        <f t="shared" si="48"/>
        <v/>
      </c>
      <c r="T125" s="15" t="str">
        <f t="shared" si="49"/>
        <v/>
      </c>
      <c r="U125" s="15" t="str">
        <f t="shared" si="50"/>
        <v/>
      </c>
      <c r="V125" s="12" t="str">
        <f t="shared" si="51"/>
        <v/>
      </c>
      <c r="W125" s="8"/>
      <c r="X125" s="24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8"/>
      <c r="B126" s="8"/>
      <c r="C126" s="8"/>
      <c r="D126" s="27"/>
      <c r="E126" s="25"/>
      <c r="F126" s="13"/>
      <c r="G126" s="14"/>
      <c r="H126" s="14"/>
      <c r="I126" s="14"/>
      <c r="J126" s="14"/>
      <c r="K126" s="14">
        <f>+TablaIntegrantes[[#This Row],[Activo total (COP)]]-TablaIntegrantes[[#This Row],[Pasivo total (COP)]]</f>
        <v>0</v>
      </c>
      <c r="L126" s="14"/>
      <c r="M126" s="14"/>
      <c r="N126" s="15" t="str">
        <f t="shared" si="43"/>
        <v/>
      </c>
      <c r="O126" s="15" t="str">
        <f t="shared" si="44"/>
        <v/>
      </c>
      <c r="P126" s="15" t="str">
        <f t="shared" si="45"/>
        <v/>
      </c>
      <c r="Q126" s="15" t="str">
        <f t="shared" si="46"/>
        <v/>
      </c>
      <c r="R126" s="15" t="str">
        <f t="shared" si="47"/>
        <v/>
      </c>
      <c r="S126" s="15" t="str">
        <f t="shared" si="48"/>
        <v/>
      </c>
      <c r="T126" s="15" t="str">
        <f t="shared" si="49"/>
        <v/>
      </c>
      <c r="U126" s="15" t="str">
        <f t="shared" si="50"/>
        <v/>
      </c>
      <c r="V126" s="12" t="str">
        <f t="shared" si="51"/>
        <v/>
      </c>
      <c r="W126" s="8"/>
      <c r="X126" s="24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8"/>
      <c r="B127" s="8"/>
      <c r="C127" s="8"/>
      <c r="D127" s="27"/>
      <c r="E127" s="25"/>
      <c r="F127" s="13"/>
      <c r="G127" s="14"/>
      <c r="H127" s="14"/>
      <c r="I127" s="14"/>
      <c r="J127" s="14"/>
      <c r="K127" s="14">
        <f>+TablaIntegrantes[[#This Row],[Activo total (COP)]]-TablaIntegrantes[[#This Row],[Pasivo total (COP)]]</f>
        <v>0</v>
      </c>
      <c r="L127" s="14"/>
      <c r="M127" s="14"/>
      <c r="N127" s="15" t="str">
        <f t="shared" si="43"/>
        <v/>
      </c>
      <c r="O127" s="15" t="str">
        <f t="shared" si="44"/>
        <v/>
      </c>
      <c r="P127" s="15" t="str">
        <f t="shared" si="45"/>
        <v/>
      </c>
      <c r="Q127" s="15" t="str">
        <f t="shared" si="46"/>
        <v/>
      </c>
      <c r="R127" s="15" t="str">
        <f t="shared" si="47"/>
        <v/>
      </c>
      <c r="S127" s="15" t="str">
        <f t="shared" si="48"/>
        <v/>
      </c>
      <c r="T127" s="15" t="str">
        <f t="shared" si="49"/>
        <v/>
      </c>
      <c r="U127" s="15" t="str">
        <f t="shared" si="50"/>
        <v/>
      </c>
      <c r="V127" s="12" t="str">
        <f t="shared" si="51"/>
        <v/>
      </c>
      <c r="W127" s="8"/>
      <c r="X127" s="24"/>
      <c r="Y127" s="3"/>
      <c r="Z127" s="3"/>
      <c r="AA127" s="3"/>
      <c r="AB127" s="3"/>
      <c r="AC127" s="3"/>
      <c r="AD127" s="3"/>
      <c r="AE127" s="3"/>
      <c r="AF127" s="3"/>
    </row>
    <row r="128" spans="1:32">
      <c r="A128" s="8"/>
      <c r="B128" s="8"/>
      <c r="C128" s="8"/>
      <c r="D128" s="27"/>
      <c r="E128" s="25"/>
      <c r="F128" s="13"/>
      <c r="G128" s="14"/>
      <c r="H128" s="14"/>
      <c r="I128" s="14"/>
      <c r="J128" s="14"/>
      <c r="K128" s="14">
        <f>+TablaIntegrantes[[#This Row],[Activo total (COP)]]-TablaIntegrantes[[#This Row],[Pasivo total (COP)]]</f>
        <v>0</v>
      </c>
      <c r="L128" s="14"/>
      <c r="M128" s="14"/>
      <c r="N128" s="15" t="str">
        <f t="shared" si="43"/>
        <v/>
      </c>
      <c r="O128" s="15" t="str">
        <f t="shared" si="44"/>
        <v/>
      </c>
      <c r="P128" s="15" t="str">
        <f t="shared" si="45"/>
        <v/>
      </c>
      <c r="Q128" s="15" t="str">
        <f t="shared" si="46"/>
        <v/>
      </c>
      <c r="R128" s="15" t="str">
        <f t="shared" si="47"/>
        <v/>
      </c>
      <c r="S128" s="15" t="str">
        <f t="shared" si="48"/>
        <v/>
      </c>
      <c r="T128" s="15" t="str">
        <f t="shared" si="49"/>
        <v/>
      </c>
      <c r="U128" s="15" t="str">
        <f t="shared" si="50"/>
        <v/>
      </c>
      <c r="V128" s="12" t="str">
        <f t="shared" si="51"/>
        <v/>
      </c>
      <c r="W128" s="8"/>
      <c r="X128" s="24"/>
      <c r="Y128" s="3"/>
      <c r="Z128" s="3"/>
      <c r="AA128" s="3"/>
      <c r="AB128" s="3"/>
      <c r="AC128" s="3"/>
      <c r="AD128" s="3"/>
      <c r="AE128" s="3"/>
      <c r="AF128" s="3"/>
    </row>
    <row r="129" spans="1:32">
      <c r="A129" s="8"/>
      <c r="B129" s="8"/>
      <c r="C129" s="8"/>
      <c r="D129" s="27"/>
      <c r="E129" s="25"/>
      <c r="F129" s="13"/>
      <c r="G129" s="14"/>
      <c r="H129" s="14"/>
      <c r="I129" s="14"/>
      <c r="J129" s="14"/>
      <c r="K129" s="14">
        <f>+TablaIntegrantes[[#This Row],[Activo total (COP)]]-TablaIntegrantes[[#This Row],[Pasivo total (COP)]]</f>
        <v>0</v>
      </c>
      <c r="L129" s="14"/>
      <c r="M129" s="14"/>
      <c r="N129" s="15" t="str">
        <f t="shared" si="43"/>
        <v/>
      </c>
      <c r="O129" s="15" t="str">
        <f t="shared" si="44"/>
        <v/>
      </c>
      <c r="P129" s="15" t="str">
        <f t="shared" si="45"/>
        <v/>
      </c>
      <c r="Q129" s="15" t="str">
        <f t="shared" si="46"/>
        <v/>
      </c>
      <c r="R129" s="15" t="str">
        <f t="shared" si="47"/>
        <v/>
      </c>
      <c r="S129" s="15" t="str">
        <f t="shared" si="48"/>
        <v/>
      </c>
      <c r="T129" s="15" t="str">
        <f t="shared" si="49"/>
        <v/>
      </c>
      <c r="U129" s="15" t="str">
        <f t="shared" si="50"/>
        <v/>
      </c>
      <c r="V129" s="12" t="str">
        <f t="shared" si="51"/>
        <v/>
      </c>
      <c r="W129" s="8"/>
      <c r="X129" s="24"/>
      <c r="Y129" s="3"/>
      <c r="Z129" s="3"/>
      <c r="AA129" s="3"/>
      <c r="AB129" s="3"/>
      <c r="AC129" s="3"/>
      <c r="AD129" s="3"/>
      <c r="AE129" s="3"/>
      <c r="AF129" s="3"/>
    </row>
    <row r="130" spans="1:32">
      <c r="A130" s="8"/>
      <c r="B130" s="8"/>
      <c r="C130" s="8"/>
      <c r="D130" s="27"/>
      <c r="E130" s="25"/>
      <c r="F130" s="13"/>
      <c r="G130" s="14"/>
      <c r="H130" s="14"/>
      <c r="I130" s="14"/>
      <c r="J130" s="14"/>
      <c r="K130" s="14">
        <f>+TablaIntegrantes[[#This Row],[Activo total (COP)]]-TablaIntegrantes[[#This Row],[Pasivo total (COP)]]</f>
        <v>0</v>
      </c>
      <c r="L130" s="14"/>
      <c r="M130" s="14"/>
      <c r="N130" s="15" t="str">
        <f t="shared" si="43"/>
        <v/>
      </c>
      <c r="O130" s="15" t="str">
        <f t="shared" si="44"/>
        <v/>
      </c>
      <c r="P130" s="15" t="str">
        <f t="shared" si="45"/>
        <v/>
      </c>
      <c r="Q130" s="15" t="str">
        <f t="shared" si="46"/>
        <v/>
      </c>
      <c r="R130" s="15" t="str">
        <f t="shared" si="47"/>
        <v/>
      </c>
      <c r="S130" s="15" t="str">
        <f t="shared" si="48"/>
        <v/>
      </c>
      <c r="T130" s="15" t="str">
        <f t="shared" si="49"/>
        <v/>
      </c>
      <c r="U130" s="15" t="str">
        <f t="shared" si="50"/>
        <v/>
      </c>
      <c r="V130" s="12" t="str">
        <f t="shared" si="51"/>
        <v/>
      </c>
      <c r="W130" s="8"/>
      <c r="X130" s="24"/>
      <c r="Y130" s="3"/>
      <c r="Z130" s="3"/>
      <c r="AA130" s="3"/>
      <c r="AB130" s="3"/>
      <c r="AC130" s="3"/>
      <c r="AD130" s="3"/>
      <c r="AE130" s="3"/>
      <c r="AF130" s="3"/>
    </row>
    <row r="131" spans="1:32">
      <c r="A131" s="8"/>
      <c r="B131" s="8"/>
      <c r="C131" s="8"/>
      <c r="D131" s="27"/>
      <c r="E131" s="25"/>
      <c r="F131" s="13"/>
      <c r="G131" s="14"/>
      <c r="H131" s="14"/>
      <c r="I131" s="14"/>
      <c r="J131" s="14"/>
      <c r="K131" s="14">
        <f>+TablaIntegrantes[[#This Row],[Activo total (COP)]]-TablaIntegrantes[[#This Row],[Pasivo total (COP)]]</f>
        <v>0</v>
      </c>
      <c r="L131" s="14"/>
      <c r="M131" s="14"/>
      <c r="N131" s="15" t="str">
        <f t="shared" si="43"/>
        <v/>
      </c>
      <c r="O131" s="15" t="str">
        <f t="shared" si="44"/>
        <v/>
      </c>
      <c r="P131" s="15" t="str">
        <f t="shared" si="45"/>
        <v/>
      </c>
      <c r="Q131" s="15" t="str">
        <f t="shared" si="46"/>
        <v/>
      </c>
      <c r="R131" s="15" t="str">
        <f t="shared" si="47"/>
        <v/>
      </c>
      <c r="S131" s="15" t="str">
        <f t="shared" si="48"/>
        <v/>
      </c>
      <c r="T131" s="15" t="str">
        <f t="shared" si="49"/>
        <v/>
      </c>
      <c r="U131" s="15" t="str">
        <f t="shared" si="50"/>
        <v/>
      </c>
      <c r="V131" s="12" t="str">
        <f t="shared" si="51"/>
        <v/>
      </c>
      <c r="W131" s="8"/>
      <c r="X131" s="24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8"/>
      <c r="B132" s="8"/>
      <c r="C132" s="8"/>
      <c r="D132" s="27"/>
      <c r="E132" s="25"/>
      <c r="F132" s="13"/>
      <c r="G132" s="14"/>
      <c r="H132" s="14"/>
      <c r="I132" s="14"/>
      <c r="J132" s="14"/>
      <c r="K132" s="14">
        <f>+TablaIntegrantes[[#This Row],[Activo total (COP)]]-TablaIntegrantes[[#This Row],[Pasivo total (COP)]]</f>
        <v>0</v>
      </c>
      <c r="L132" s="14"/>
      <c r="M132" s="14"/>
      <c r="N132" s="15" t="str">
        <f t="shared" si="43"/>
        <v/>
      </c>
      <c r="O132" s="15" t="str">
        <f t="shared" si="44"/>
        <v/>
      </c>
      <c r="P132" s="15" t="str">
        <f t="shared" si="45"/>
        <v/>
      </c>
      <c r="Q132" s="15" t="str">
        <f t="shared" si="46"/>
        <v/>
      </c>
      <c r="R132" s="15" t="str">
        <f t="shared" si="47"/>
        <v/>
      </c>
      <c r="S132" s="15" t="str">
        <f t="shared" si="48"/>
        <v/>
      </c>
      <c r="T132" s="15" t="str">
        <f t="shared" si="49"/>
        <v/>
      </c>
      <c r="U132" s="15" t="str">
        <f t="shared" si="50"/>
        <v/>
      </c>
      <c r="V132" s="12" t="str">
        <f t="shared" si="51"/>
        <v/>
      </c>
      <c r="W132" s="8"/>
      <c r="X132" s="24"/>
      <c r="Y132" s="3"/>
      <c r="Z132" s="3"/>
      <c r="AA132" s="3"/>
      <c r="AB132" s="3"/>
      <c r="AC132" s="3"/>
      <c r="AD132" s="3"/>
      <c r="AE132" s="3"/>
      <c r="AF132" s="3"/>
    </row>
    <row r="133" spans="1:32">
      <c r="A133" s="8"/>
      <c r="B133" s="8"/>
      <c r="C133" s="8"/>
      <c r="D133" s="27"/>
      <c r="E133" s="25"/>
      <c r="F133" s="13"/>
      <c r="G133" s="14"/>
      <c r="H133" s="14"/>
      <c r="I133" s="14"/>
      <c r="J133" s="14"/>
      <c r="K133" s="14">
        <f>+TablaIntegrantes[[#This Row],[Activo total (COP)]]-TablaIntegrantes[[#This Row],[Pasivo total (COP)]]</f>
        <v>0</v>
      </c>
      <c r="L133" s="14"/>
      <c r="M133" s="14"/>
      <c r="N133" s="15" t="str">
        <f t="shared" ref="N133:N164" si="52">IF(A133="","",G133-H133)</f>
        <v/>
      </c>
      <c r="O133" s="15" t="str">
        <f t="shared" ref="O133:O164" si="53">IF(A133="","",G133*F133)</f>
        <v/>
      </c>
      <c r="P133" s="15" t="str">
        <f t="shared" ref="P133:P164" si="54">IF(A133="","",H133*F133)</f>
        <v/>
      </c>
      <c r="Q133" s="15" t="str">
        <f t="shared" ref="Q133:Q164" si="55">IF(A133="","",I133*F133)</f>
        <v/>
      </c>
      <c r="R133" s="15" t="str">
        <f t="shared" ref="R133:R164" si="56">IF(A133="","",J133*F133)</f>
        <v/>
      </c>
      <c r="S133" s="15" t="str">
        <f t="shared" ref="S133:S164" si="57">IF(A133="","",K133*F133)</f>
        <v/>
      </c>
      <c r="T133" s="15" t="str">
        <f t="shared" ref="T133:T164" si="58">IF(A133="","",L133*F133)</f>
        <v/>
      </c>
      <c r="U133" s="15" t="str">
        <f t="shared" ref="U133:U164" si="59">IF(A133="","",M133*F133)</f>
        <v/>
      </c>
      <c r="V133" s="12" t="str">
        <f t="shared" ref="V133:V164" si="60">IF(A133="","",IF(OR(F133&lt;=0,F133&gt;1),"REVISAR %",IF(OR(I133&lt;G133,J133&lt;H133),"REVISAR CLASIFICACIÓN","OK")))</f>
        <v/>
      </c>
      <c r="W133" s="8"/>
      <c r="X133" s="24"/>
      <c r="Y133" s="3"/>
      <c r="Z133" s="3"/>
      <c r="AA133" s="3"/>
      <c r="AB133" s="3"/>
      <c r="AC133" s="3"/>
      <c r="AD133" s="3"/>
      <c r="AE133" s="3"/>
      <c r="AF133" s="3"/>
    </row>
    <row r="134" spans="1:32">
      <c r="A134" s="8"/>
      <c r="B134" s="8"/>
      <c r="C134" s="8"/>
      <c r="D134" s="27"/>
      <c r="E134" s="25"/>
      <c r="F134" s="13"/>
      <c r="G134" s="14"/>
      <c r="H134" s="14"/>
      <c r="I134" s="14"/>
      <c r="J134" s="14"/>
      <c r="K134" s="14">
        <f>+TablaIntegrantes[[#This Row],[Activo total (COP)]]-TablaIntegrantes[[#This Row],[Pasivo total (COP)]]</f>
        <v>0</v>
      </c>
      <c r="L134" s="14"/>
      <c r="M134" s="14"/>
      <c r="N134" s="15" t="str">
        <f t="shared" si="52"/>
        <v/>
      </c>
      <c r="O134" s="15" t="str">
        <f t="shared" si="53"/>
        <v/>
      </c>
      <c r="P134" s="15" t="str">
        <f t="shared" si="54"/>
        <v/>
      </c>
      <c r="Q134" s="15" t="str">
        <f t="shared" si="55"/>
        <v/>
      </c>
      <c r="R134" s="15" t="str">
        <f t="shared" si="56"/>
        <v/>
      </c>
      <c r="S134" s="15" t="str">
        <f t="shared" si="57"/>
        <v/>
      </c>
      <c r="T134" s="15" t="str">
        <f t="shared" si="58"/>
        <v/>
      </c>
      <c r="U134" s="15" t="str">
        <f t="shared" si="59"/>
        <v/>
      </c>
      <c r="V134" s="12" t="str">
        <f t="shared" si="60"/>
        <v/>
      </c>
      <c r="W134" s="8"/>
      <c r="X134" s="24"/>
      <c r="Y134" s="3"/>
      <c r="Z134" s="3"/>
      <c r="AA134" s="3"/>
      <c r="AB134" s="3"/>
      <c r="AC134" s="3"/>
      <c r="AD134" s="3"/>
      <c r="AE134" s="3"/>
      <c r="AF134" s="3"/>
    </row>
    <row r="135" spans="1:32">
      <c r="A135" s="8"/>
      <c r="B135" s="8"/>
      <c r="C135" s="8"/>
      <c r="D135" s="27"/>
      <c r="E135" s="25"/>
      <c r="F135" s="13"/>
      <c r="G135" s="14"/>
      <c r="H135" s="14"/>
      <c r="I135" s="14"/>
      <c r="J135" s="14"/>
      <c r="K135" s="14">
        <f>+TablaIntegrantes[[#This Row],[Activo total (COP)]]-TablaIntegrantes[[#This Row],[Pasivo total (COP)]]</f>
        <v>0</v>
      </c>
      <c r="L135" s="14"/>
      <c r="M135" s="14"/>
      <c r="N135" s="15" t="str">
        <f t="shared" si="52"/>
        <v/>
      </c>
      <c r="O135" s="15" t="str">
        <f t="shared" si="53"/>
        <v/>
      </c>
      <c r="P135" s="15" t="str">
        <f t="shared" si="54"/>
        <v/>
      </c>
      <c r="Q135" s="15" t="str">
        <f t="shared" si="55"/>
        <v/>
      </c>
      <c r="R135" s="15" t="str">
        <f t="shared" si="56"/>
        <v/>
      </c>
      <c r="S135" s="15" t="str">
        <f t="shared" si="57"/>
        <v/>
      </c>
      <c r="T135" s="15" t="str">
        <f t="shared" si="58"/>
        <v/>
      </c>
      <c r="U135" s="15" t="str">
        <f t="shared" si="59"/>
        <v/>
      </c>
      <c r="V135" s="12" t="str">
        <f t="shared" si="60"/>
        <v/>
      </c>
      <c r="W135" s="8"/>
      <c r="X135" s="24"/>
      <c r="Y135" s="3"/>
      <c r="Z135" s="3"/>
      <c r="AA135" s="3"/>
      <c r="AB135" s="3"/>
      <c r="AC135" s="3"/>
      <c r="AD135" s="3"/>
      <c r="AE135" s="3"/>
      <c r="AF135" s="3"/>
    </row>
    <row r="136" spans="1:32">
      <c r="A136" s="8"/>
      <c r="B136" s="8"/>
      <c r="C136" s="8"/>
      <c r="D136" s="27"/>
      <c r="E136" s="25"/>
      <c r="F136" s="13"/>
      <c r="G136" s="14"/>
      <c r="H136" s="14"/>
      <c r="I136" s="14"/>
      <c r="J136" s="14"/>
      <c r="K136" s="14">
        <f>+TablaIntegrantes[[#This Row],[Activo total (COP)]]-TablaIntegrantes[[#This Row],[Pasivo total (COP)]]</f>
        <v>0</v>
      </c>
      <c r="L136" s="14"/>
      <c r="M136" s="14"/>
      <c r="N136" s="15" t="str">
        <f t="shared" si="52"/>
        <v/>
      </c>
      <c r="O136" s="15" t="str">
        <f t="shared" si="53"/>
        <v/>
      </c>
      <c r="P136" s="15" t="str">
        <f t="shared" si="54"/>
        <v/>
      </c>
      <c r="Q136" s="15" t="str">
        <f t="shared" si="55"/>
        <v/>
      </c>
      <c r="R136" s="15" t="str">
        <f t="shared" si="56"/>
        <v/>
      </c>
      <c r="S136" s="15" t="str">
        <f t="shared" si="57"/>
        <v/>
      </c>
      <c r="T136" s="15" t="str">
        <f t="shared" si="58"/>
        <v/>
      </c>
      <c r="U136" s="15" t="str">
        <f t="shared" si="59"/>
        <v/>
      </c>
      <c r="V136" s="12" t="str">
        <f t="shared" si="60"/>
        <v/>
      </c>
      <c r="W136" s="8"/>
      <c r="X136" s="24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8"/>
      <c r="B137" s="8"/>
      <c r="C137" s="8"/>
      <c r="D137" s="27"/>
      <c r="E137" s="25"/>
      <c r="F137" s="13"/>
      <c r="G137" s="14"/>
      <c r="H137" s="14"/>
      <c r="I137" s="14"/>
      <c r="J137" s="14"/>
      <c r="K137" s="14">
        <f>+TablaIntegrantes[[#This Row],[Activo total (COP)]]-TablaIntegrantes[[#This Row],[Pasivo total (COP)]]</f>
        <v>0</v>
      </c>
      <c r="L137" s="14"/>
      <c r="M137" s="14"/>
      <c r="N137" s="15" t="str">
        <f t="shared" si="52"/>
        <v/>
      </c>
      <c r="O137" s="15" t="str">
        <f t="shared" si="53"/>
        <v/>
      </c>
      <c r="P137" s="15" t="str">
        <f t="shared" si="54"/>
        <v/>
      </c>
      <c r="Q137" s="15" t="str">
        <f t="shared" si="55"/>
        <v/>
      </c>
      <c r="R137" s="15" t="str">
        <f t="shared" si="56"/>
        <v/>
      </c>
      <c r="S137" s="15" t="str">
        <f t="shared" si="57"/>
        <v/>
      </c>
      <c r="T137" s="15" t="str">
        <f t="shared" si="58"/>
        <v/>
      </c>
      <c r="U137" s="15" t="str">
        <f t="shared" si="59"/>
        <v/>
      </c>
      <c r="V137" s="12" t="str">
        <f t="shared" si="60"/>
        <v/>
      </c>
      <c r="W137" s="8"/>
      <c r="X137" s="24"/>
      <c r="Y137" s="3"/>
      <c r="Z137" s="3"/>
      <c r="AA137" s="3"/>
      <c r="AB137" s="3"/>
      <c r="AC137" s="3"/>
      <c r="AD137" s="3"/>
      <c r="AE137" s="3"/>
      <c r="AF137" s="3"/>
    </row>
    <row r="138" spans="1:32">
      <c r="A138" s="8"/>
      <c r="B138" s="8"/>
      <c r="C138" s="8"/>
      <c r="D138" s="27"/>
      <c r="E138" s="25"/>
      <c r="F138" s="13"/>
      <c r="G138" s="14"/>
      <c r="H138" s="14"/>
      <c r="I138" s="14"/>
      <c r="J138" s="14"/>
      <c r="K138" s="14">
        <f>+TablaIntegrantes[[#This Row],[Activo total (COP)]]-TablaIntegrantes[[#This Row],[Pasivo total (COP)]]</f>
        <v>0</v>
      </c>
      <c r="L138" s="14"/>
      <c r="M138" s="14"/>
      <c r="N138" s="15" t="str">
        <f t="shared" si="52"/>
        <v/>
      </c>
      <c r="O138" s="15" t="str">
        <f t="shared" si="53"/>
        <v/>
      </c>
      <c r="P138" s="15" t="str">
        <f t="shared" si="54"/>
        <v/>
      </c>
      <c r="Q138" s="15" t="str">
        <f t="shared" si="55"/>
        <v/>
      </c>
      <c r="R138" s="15" t="str">
        <f t="shared" si="56"/>
        <v/>
      </c>
      <c r="S138" s="15" t="str">
        <f t="shared" si="57"/>
        <v/>
      </c>
      <c r="T138" s="15" t="str">
        <f t="shared" si="58"/>
        <v/>
      </c>
      <c r="U138" s="15" t="str">
        <f t="shared" si="59"/>
        <v/>
      </c>
      <c r="V138" s="12" t="str">
        <f t="shared" si="60"/>
        <v/>
      </c>
      <c r="W138" s="8"/>
      <c r="X138" s="24"/>
      <c r="Y138" s="3"/>
      <c r="Z138" s="3"/>
      <c r="AA138" s="3"/>
      <c r="AB138" s="3"/>
      <c r="AC138" s="3"/>
      <c r="AD138" s="3"/>
      <c r="AE138" s="3"/>
      <c r="AF138" s="3"/>
    </row>
    <row r="139" spans="1:32">
      <c r="A139" s="8"/>
      <c r="B139" s="8"/>
      <c r="C139" s="8"/>
      <c r="D139" s="27"/>
      <c r="E139" s="25"/>
      <c r="F139" s="13"/>
      <c r="G139" s="14"/>
      <c r="H139" s="14"/>
      <c r="I139" s="14"/>
      <c r="J139" s="14"/>
      <c r="K139" s="14">
        <f>+TablaIntegrantes[[#This Row],[Activo total (COP)]]-TablaIntegrantes[[#This Row],[Pasivo total (COP)]]</f>
        <v>0</v>
      </c>
      <c r="L139" s="14"/>
      <c r="M139" s="14"/>
      <c r="N139" s="15" t="str">
        <f t="shared" si="52"/>
        <v/>
      </c>
      <c r="O139" s="15" t="str">
        <f t="shared" si="53"/>
        <v/>
      </c>
      <c r="P139" s="15" t="str">
        <f t="shared" si="54"/>
        <v/>
      </c>
      <c r="Q139" s="15" t="str">
        <f t="shared" si="55"/>
        <v/>
      </c>
      <c r="R139" s="15" t="str">
        <f t="shared" si="56"/>
        <v/>
      </c>
      <c r="S139" s="15" t="str">
        <f t="shared" si="57"/>
        <v/>
      </c>
      <c r="T139" s="15" t="str">
        <f t="shared" si="58"/>
        <v/>
      </c>
      <c r="U139" s="15" t="str">
        <f t="shared" si="59"/>
        <v/>
      </c>
      <c r="V139" s="12" t="str">
        <f t="shared" si="60"/>
        <v/>
      </c>
      <c r="W139" s="8"/>
      <c r="X139" s="24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8"/>
      <c r="B140" s="8"/>
      <c r="C140" s="8"/>
      <c r="D140" s="27"/>
      <c r="E140" s="25"/>
      <c r="F140" s="13"/>
      <c r="G140" s="14"/>
      <c r="H140" s="14"/>
      <c r="I140" s="14"/>
      <c r="J140" s="14"/>
      <c r="K140" s="14">
        <f>+TablaIntegrantes[[#This Row],[Activo total (COP)]]-TablaIntegrantes[[#This Row],[Pasivo total (COP)]]</f>
        <v>0</v>
      </c>
      <c r="L140" s="14"/>
      <c r="M140" s="14"/>
      <c r="N140" s="15" t="str">
        <f t="shared" si="52"/>
        <v/>
      </c>
      <c r="O140" s="15" t="str">
        <f t="shared" si="53"/>
        <v/>
      </c>
      <c r="P140" s="15" t="str">
        <f t="shared" si="54"/>
        <v/>
      </c>
      <c r="Q140" s="15" t="str">
        <f t="shared" si="55"/>
        <v/>
      </c>
      <c r="R140" s="15" t="str">
        <f t="shared" si="56"/>
        <v/>
      </c>
      <c r="S140" s="15" t="str">
        <f t="shared" si="57"/>
        <v/>
      </c>
      <c r="T140" s="15" t="str">
        <f t="shared" si="58"/>
        <v/>
      </c>
      <c r="U140" s="15" t="str">
        <f t="shared" si="59"/>
        <v/>
      </c>
      <c r="V140" s="12" t="str">
        <f t="shared" si="60"/>
        <v/>
      </c>
      <c r="W140" s="8"/>
      <c r="X140" s="24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8"/>
      <c r="B141" s="8"/>
      <c r="C141" s="8"/>
      <c r="D141" s="27"/>
      <c r="E141" s="25"/>
      <c r="F141" s="13"/>
      <c r="G141" s="14"/>
      <c r="H141" s="14"/>
      <c r="I141" s="14"/>
      <c r="J141" s="14"/>
      <c r="K141" s="14">
        <f>+TablaIntegrantes[[#This Row],[Activo total (COP)]]-TablaIntegrantes[[#This Row],[Pasivo total (COP)]]</f>
        <v>0</v>
      </c>
      <c r="L141" s="14"/>
      <c r="M141" s="14"/>
      <c r="N141" s="15" t="str">
        <f t="shared" si="52"/>
        <v/>
      </c>
      <c r="O141" s="15" t="str">
        <f t="shared" si="53"/>
        <v/>
      </c>
      <c r="P141" s="15" t="str">
        <f t="shared" si="54"/>
        <v/>
      </c>
      <c r="Q141" s="15" t="str">
        <f t="shared" si="55"/>
        <v/>
      </c>
      <c r="R141" s="15" t="str">
        <f t="shared" si="56"/>
        <v/>
      </c>
      <c r="S141" s="15" t="str">
        <f t="shared" si="57"/>
        <v/>
      </c>
      <c r="T141" s="15" t="str">
        <f t="shared" si="58"/>
        <v/>
      </c>
      <c r="U141" s="15" t="str">
        <f t="shared" si="59"/>
        <v/>
      </c>
      <c r="V141" s="12" t="str">
        <f t="shared" si="60"/>
        <v/>
      </c>
      <c r="W141" s="8"/>
      <c r="X141" s="24"/>
      <c r="Y141" s="3"/>
      <c r="Z141" s="3"/>
      <c r="AA141" s="3"/>
      <c r="AB141" s="3"/>
      <c r="AC141" s="3"/>
      <c r="AD141" s="3"/>
      <c r="AE141" s="3"/>
      <c r="AF141" s="3"/>
    </row>
    <row r="142" spans="1:32">
      <c r="A142" s="8"/>
      <c r="B142" s="8"/>
      <c r="C142" s="8"/>
      <c r="D142" s="27"/>
      <c r="E142" s="25"/>
      <c r="F142" s="13"/>
      <c r="G142" s="14"/>
      <c r="H142" s="14"/>
      <c r="I142" s="14"/>
      <c r="J142" s="14"/>
      <c r="K142" s="14">
        <f>+TablaIntegrantes[[#This Row],[Activo total (COP)]]-TablaIntegrantes[[#This Row],[Pasivo total (COP)]]</f>
        <v>0</v>
      </c>
      <c r="L142" s="14"/>
      <c r="M142" s="14"/>
      <c r="N142" s="15" t="str">
        <f t="shared" si="52"/>
        <v/>
      </c>
      <c r="O142" s="15" t="str">
        <f t="shared" si="53"/>
        <v/>
      </c>
      <c r="P142" s="15" t="str">
        <f t="shared" si="54"/>
        <v/>
      </c>
      <c r="Q142" s="15" t="str">
        <f t="shared" si="55"/>
        <v/>
      </c>
      <c r="R142" s="15" t="str">
        <f t="shared" si="56"/>
        <v/>
      </c>
      <c r="S142" s="15" t="str">
        <f t="shared" si="57"/>
        <v/>
      </c>
      <c r="T142" s="15" t="str">
        <f t="shared" si="58"/>
        <v/>
      </c>
      <c r="U142" s="15" t="str">
        <f t="shared" si="59"/>
        <v/>
      </c>
      <c r="V142" s="12" t="str">
        <f t="shared" si="60"/>
        <v/>
      </c>
      <c r="W142" s="8"/>
      <c r="X142" s="24"/>
      <c r="Y142" s="3"/>
      <c r="Z142" s="3"/>
      <c r="AA142" s="3"/>
      <c r="AB142" s="3"/>
      <c r="AC142" s="3"/>
      <c r="AD142" s="3"/>
      <c r="AE142" s="3"/>
      <c r="AF142" s="3"/>
    </row>
    <row r="143" spans="1:32">
      <c r="A143" s="8"/>
      <c r="B143" s="8"/>
      <c r="C143" s="8"/>
      <c r="D143" s="27"/>
      <c r="E143" s="25"/>
      <c r="F143" s="13"/>
      <c r="G143" s="14"/>
      <c r="H143" s="14"/>
      <c r="I143" s="14"/>
      <c r="J143" s="14"/>
      <c r="K143" s="14">
        <f>+TablaIntegrantes[[#This Row],[Activo total (COP)]]-TablaIntegrantes[[#This Row],[Pasivo total (COP)]]</f>
        <v>0</v>
      </c>
      <c r="L143" s="14"/>
      <c r="M143" s="14"/>
      <c r="N143" s="15" t="str">
        <f t="shared" si="52"/>
        <v/>
      </c>
      <c r="O143" s="15" t="str">
        <f t="shared" si="53"/>
        <v/>
      </c>
      <c r="P143" s="15" t="str">
        <f t="shared" si="54"/>
        <v/>
      </c>
      <c r="Q143" s="15" t="str">
        <f t="shared" si="55"/>
        <v/>
      </c>
      <c r="R143" s="15" t="str">
        <f t="shared" si="56"/>
        <v/>
      </c>
      <c r="S143" s="15" t="str">
        <f t="shared" si="57"/>
        <v/>
      </c>
      <c r="T143" s="15" t="str">
        <f t="shared" si="58"/>
        <v/>
      </c>
      <c r="U143" s="15" t="str">
        <f t="shared" si="59"/>
        <v/>
      </c>
      <c r="V143" s="12" t="str">
        <f t="shared" si="60"/>
        <v/>
      </c>
      <c r="W143" s="8"/>
      <c r="X143" s="24"/>
      <c r="Y143" s="3"/>
      <c r="Z143" s="3"/>
      <c r="AA143" s="3"/>
      <c r="AB143" s="3"/>
      <c r="AC143" s="3"/>
      <c r="AD143" s="3"/>
      <c r="AE143" s="3"/>
      <c r="AF143" s="3"/>
    </row>
    <row r="144" spans="1:32">
      <c r="A144" s="8"/>
      <c r="B144" s="8"/>
      <c r="C144" s="8"/>
      <c r="D144" s="27"/>
      <c r="E144" s="25"/>
      <c r="F144" s="13"/>
      <c r="G144" s="14"/>
      <c r="H144" s="14"/>
      <c r="I144" s="14"/>
      <c r="J144" s="14"/>
      <c r="K144" s="14">
        <f>+TablaIntegrantes[[#This Row],[Activo total (COP)]]-TablaIntegrantes[[#This Row],[Pasivo total (COP)]]</f>
        <v>0</v>
      </c>
      <c r="L144" s="14"/>
      <c r="M144" s="14"/>
      <c r="N144" s="15" t="str">
        <f t="shared" si="52"/>
        <v/>
      </c>
      <c r="O144" s="15" t="str">
        <f t="shared" si="53"/>
        <v/>
      </c>
      <c r="P144" s="15" t="str">
        <f t="shared" si="54"/>
        <v/>
      </c>
      <c r="Q144" s="15" t="str">
        <f t="shared" si="55"/>
        <v/>
      </c>
      <c r="R144" s="15" t="str">
        <f t="shared" si="56"/>
        <v/>
      </c>
      <c r="S144" s="15" t="str">
        <f t="shared" si="57"/>
        <v/>
      </c>
      <c r="T144" s="15" t="str">
        <f t="shared" si="58"/>
        <v/>
      </c>
      <c r="U144" s="15" t="str">
        <f t="shared" si="59"/>
        <v/>
      </c>
      <c r="V144" s="12" t="str">
        <f t="shared" si="60"/>
        <v/>
      </c>
      <c r="W144" s="8"/>
      <c r="X144" s="24"/>
      <c r="Y144" s="3"/>
      <c r="Z144" s="3"/>
      <c r="AA144" s="3"/>
      <c r="AB144" s="3"/>
      <c r="AC144" s="3"/>
      <c r="AD144" s="3"/>
      <c r="AE144" s="3"/>
      <c r="AF144" s="3"/>
    </row>
    <row r="145" spans="1:32">
      <c r="A145" s="8"/>
      <c r="B145" s="8"/>
      <c r="C145" s="8"/>
      <c r="D145" s="27"/>
      <c r="E145" s="25"/>
      <c r="F145" s="13"/>
      <c r="G145" s="14"/>
      <c r="H145" s="14"/>
      <c r="I145" s="14"/>
      <c r="J145" s="14"/>
      <c r="K145" s="14">
        <f>+TablaIntegrantes[[#This Row],[Activo total (COP)]]-TablaIntegrantes[[#This Row],[Pasivo total (COP)]]</f>
        <v>0</v>
      </c>
      <c r="L145" s="14"/>
      <c r="M145" s="14"/>
      <c r="N145" s="15" t="str">
        <f t="shared" si="52"/>
        <v/>
      </c>
      <c r="O145" s="15" t="str">
        <f t="shared" si="53"/>
        <v/>
      </c>
      <c r="P145" s="15" t="str">
        <f t="shared" si="54"/>
        <v/>
      </c>
      <c r="Q145" s="15" t="str">
        <f t="shared" si="55"/>
        <v/>
      </c>
      <c r="R145" s="15" t="str">
        <f t="shared" si="56"/>
        <v/>
      </c>
      <c r="S145" s="15" t="str">
        <f t="shared" si="57"/>
        <v/>
      </c>
      <c r="T145" s="15" t="str">
        <f t="shared" si="58"/>
        <v/>
      </c>
      <c r="U145" s="15" t="str">
        <f t="shared" si="59"/>
        <v/>
      </c>
      <c r="V145" s="12" t="str">
        <f t="shared" si="60"/>
        <v/>
      </c>
      <c r="W145" s="8"/>
      <c r="X145" s="24"/>
      <c r="Y145" s="3"/>
      <c r="Z145" s="3"/>
      <c r="AA145" s="3"/>
      <c r="AB145" s="3"/>
      <c r="AC145" s="3"/>
      <c r="AD145" s="3"/>
      <c r="AE145" s="3"/>
      <c r="AF145" s="3"/>
    </row>
    <row r="146" spans="1:32">
      <c r="A146" s="8"/>
      <c r="B146" s="8"/>
      <c r="C146" s="8"/>
      <c r="D146" s="27"/>
      <c r="E146" s="25"/>
      <c r="F146" s="13"/>
      <c r="G146" s="14"/>
      <c r="H146" s="14"/>
      <c r="I146" s="14"/>
      <c r="J146" s="14"/>
      <c r="K146" s="14">
        <f>+TablaIntegrantes[[#This Row],[Activo total (COP)]]-TablaIntegrantes[[#This Row],[Pasivo total (COP)]]</f>
        <v>0</v>
      </c>
      <c r="L146" s="14"/>
      <c r="M146" s="14"/>
      <c r="N146" s="15" t="str">
        <f t="shared" si="52"/>
        <v/>
      </c>
      <c r="O146" s="15" t="str">
        <f t="shared" si="53"/>
        <v/>
      </c>
      <c r="P146" s="15" t="str">
        <f t="shared" si="54"/>
        <v/>
      </c>
      <c r="Q146" s="15" t="str">
        <f t="shared" si="55"/>
        <v/>
      </c>
      <c r="R146" s="15" t="str">
        <f t="shared" si="56"/>
        <v/>
      </c>
      <c r="S146" s="15" t="str">
        <f t="shared" si="57"/>
        <v/>
      </c>
      <c r="T146" s="15" t="str">
        <f t="shared" si="58"/>
        <v/>
      </c>
      <c r="U146" s="15" t="str">
        <f t="shared" si="59"/>
        <v/>
      </c>
      <c r="V146" s="12" t="str">
        <f t="shared" si="60"/>
        <v/>
      </c>
      <c r="W146" s="8"/>
      <c r="X146" s="24"/>
      <c r="Y146" s="3"/>
      <c r="Z146" s="3"/>
      <c r="AA146" s="3"/>
      <c r="AB146" s="3"/>
      <c r="AC146" s="3"/>
      <c r="AD146" s="3"/>
      <c r="AE146" s="3"/>
      <c r="AF146" s="3"/>
    </row>
    <row r="147" spans="1:32">
      <c r="A147" s="8"/>
      <c r="B147" s="8"/>
      <c r="C147" s="8"/>
      <c r="D147" s="27"/>
      <c r="E147" s="25"/>
      <c r="F147" s="13"/>
      <c r="G147" s="14"/>
      <c r="H147" s="14"/>
      <c r="I147" s="14"/>
      <c r="J147" s="14"/>
      <c r="K147" s="14">
        <f>+TablaIntegrantes[[#This Row],[Activo total (COP)]]-TablaIntegrantes[[#This Row],[Pasivo total (COP)]]</f>
        <v>0</v>
      </c>
      <c r="L147" s="14"/>
      <c r="M147" s="14"/>
      <c r="N147" s="15" t="str">
        <f t="shared" si="52"/>
        <v/>
      </c>
      <c r="O147" s="15" t="str">
        <f t="shared" si="53"/>
        <v/>
      </c>
      <c r="P147" s="15" t="str">
        <f t="shared" si="54"/>
        <v/>
      </c>
      <c r="Q147" s="15" t="str">
        <f t="shared" si="55"/>
        <v/>
      </c>
      <c r="R147" s="15" t="str">
        <f t="shared" si="56"/>
        <v/>
      </c>
      <c r="S147" s="15" t="str">
        <f t="shared" si="57"/>
        <v/>
      </c>
      <c r="T147" s="15" t="str">
        <f t="shared" si="58"/>
        <v/>
      </c>
      <c r="U147" s="15" t="str">
        <f t="shared" si="59"/>
        <v/>
      </c>
      <c r="V147" s="12" t="str">
        <f t="shared" si="60"/>
        <v/>
      </c>
      <c r="W147" s="8"/>
      <c r="X147" s="24"/>
      <c r="Y147" s="3"/>
      <c r="Z147" s="3"/>
      <c r="AA147" s="3"/>
      <c r="AB147" s="3"/>
      <c r="AC147" s="3"/>
      <c r="AD147" s="3"/>
      <c r="AE147" s="3"/>
      <c r="AF147" s="3"/>
    </row>
    <row r="148" spans="1:32">
      <c r="A148" s="8"/>
      <c r="B148" s="8"/>
      <c r="C148" s="8"/>
      <c r="D148" s="27"/>
      <c r="E148" s="25"/>
      <c r="F148" s="13"/>
      <c r="G148" s="14"/>
      <c r="H148" s="14"/>
      <c r="I148" s="14"/>
      <c r="J148" s="14"/>
      <c r="K148" s="14">
        <f>+TablaIntegrantes[[#This Row],[Activo total (COP)]]-TablaIntegrantes[[#This Row],[Pasivo total (COP)]]</f>
        <v>0</v>
      </c>
      <c r="L148" s="14"/>
      <c r="M148" s="14"/>
      <c r="N148" s="15" t="str">
        <f t="shared" si="52"/>
        <v/>
      </c>
      <c r="O148" s="15" t="str">
        <f t="shared" si="53"/>
        <v/>
      </c>
      <c r="P148" s="15" t="str">
        <f t="shared" si="54"/>
        <v/>
      </c>
      <c r="Q148" s="15" t="str">
        <f t="shared" si="55"/>
        <v/>
      </c>
      <c r="R148" s="15" t="str">
        <f t="shared" si="56"/>
        <v/>
      </c>
      <c r="S148" s="15" t="str">
        <f t="shared" si="57"/>
        <v/>
      </c>
      <c r="T148" s="15" t="str">
        <f t="shared" si="58"/>
        <v/>
      </c>
      <c r="U148" s="15" t="str">
        <f t="shared" si="59"/>
        <v/>
      </c>
      <c r="V148" s="12" t="str">
        <f t="shared" si="60"/>
        <v/>
      </c>
      <c r="W148" s="8"/>
      <c r="X148" s="24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8"/>
      <c r="B149" s="8"/>
      <c r="C149" s="8"/>
      <c r="D149" s="27"/>
      <c r="E149" s="25"/>
      <c r="F149" s="13"/>
      <c r="G149" s="14"/>
      <c r="H149" s="14"/>
      <c r="I149" s="14"/>
      <c r="J149" s="14"/>
      <c r="K149" s="14">
        <f>+TablaIntegrantes[[#This Row],[Activo total (COP)]]-TablaIntegrantes[[#This Row],[Pasivo total (COP)]]</f>
        <v>0</v>
      </c>
      <c r="L149" s="14"/>
      <c r="M149" s="14"/>
      <c r="N149" s="15" t="str">
        <f t="shared" si="52"/>
        <v/>
      </c>
      <c r="O149" s="15" t="str">
        <f t="shared" si="53"/>
        <v/>
      </c>
      <c r="P149" s="15" t="str">
        <f t="shared" si="54"/>
        <v/>
      </c>
      <c r="Q149" s="15" t="str">
        <f t="shared" si="55"/>
        <v/>
      </c>
      <c r="R149" s="15" t="str">
        <f t="shared" si="56"/>
        <v/>
      </c>
      <c r="S149" s="15" t="str">
        <f t="shared" si="57"/>
        <v/>
      </c>
      <c r="T149" s="15" t="str">
        <f t="shared" si="58"/>
        <v/>
      </c>
      <c r="U149" s="15" t="str">
        <f t="shared" si="59"/>
        <v/>
      </c>
      <c r="V149" s="12" t="str">
        <f t="shared" si="60"/>
        <v/>
      </c>
      <c r="W149" s="8"/>
      <c r="X149" s="24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8"/>
      <c r="B150" s="8"/>
      <c r="C150" s="8"/>
      <c r="D150" s="27"/>
      <c r="E150" s="25"/>
      <c r="F150" s="13"/>
      <c r="G150" s="14"/>
      <c r="H150" s="14"/>
      <c r="I150" s="14"/>
      <c r="J150" s="14"/>
      <c r="K150" s="14">
        <f>+TablaIntegrantes[[#This Row],[Activo total (COP)]]-TablaIntegrantes[[#This Row],[Pasivo total (COP)]]</f>
        <v>0</v>
      </c>
      <c r="L150" s="14"/>
      <c r="M150" s="14"/>
      <c r="N150" s="15" t="str">
        <f t="shared" si="52"/>
        <v/>
      </c>
      <c r="O150" s="15" t="str">
        <f t="shared" si="53"/>
        <v/>
      </c>
      <c r="P150" s="15" t="str">
        <f t="shared" si="54"/>
        <v/>
      </c>
      <c r="Q150" s="15" t="str">
        <f t="shared" si="55"/>
        <v/>
      </c>
      <c r="R150" s="15" t="str">
        <f t="shared" si="56"/>
        <v/>
      </c>
      <c r="S150" s="15" t="str">
        <f t="shared" si="57"/>
        <v/>
      </c>
      <c r="T150" s="15" t="str">
        <f t="shared" si="58"/>
        <v/>
      </c>
      <c r="U150" s="15" t="str">
        <f t="shared" si="59"/>
        <v/>
      </c>
      <c r="V150" s="12" t="str">
        <f t="shared" si="60"/>
        <v/>
      </c>
      <c r="W150" s="8"/>
      <c r="X150" s="24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8"/>
      <c r="B151" s="8"/>
      <c r="C151" s="8"/>
      <c r="D151" s="27"/>
      <c r="E151" s="25"/>
      <c r="F151" s="13"/>
      <c r="G151" s="14"/>
      <c r="H151" s="14"/>
      <c r="I151" s="14"/>
      <c r="J151" s="14"/>
      <c r="K151" s="14">
        <f>+TablaIntegrantes[[#This Row],[Activo total (COP)]]-TablaIntegrantes[[#This Row],[Pasivo total (COP)]]</f>
        <v>0</v>
      </c>
      <c r="L151" s="14"/>
      <c r="M151" s="14"/>
      <c r="N151" s="15" t="str">
        <f t="shared" si="52"/>
        <v/>
      </c>
      <c r="O151" s="15" t="str">
        <f t="shared" si="53"/>
        <v/>
      </c>
      <c r="P151" s="15" t="str">
        <f t="shared" si="54"/>
        <v/>
      </c>
      <c r="Q151" s="15" t="str">
        <f t="shared" si="55"/>
        <v/>
      </c>
      <c r="R151" s="15" t="str">
        <f t="shared" si="56"/>
        <v/>
      </c>
      <c r="S151" s="15" t="str">
        <f t="shared" si="57"/>
        <v/>
      </c>
      <c r="T151" s="15" t="str">
        <f t="shared" si="58"/>
        <v/>
      </c>
      <c r="U151" s="15" t="str">
        <f t="shared" si="59"/>
        <v/>
      </c>
      <c r="V151" s="12" t="str">
        <f t="shared" si="60"/>
        <v/>
      </c>
      <c r="W151" s="8"/>
      <c r="X151" s="24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8"/>
      <c r="B152" s="8"/>
      <c r="C152" s="8"/>
      <c r="D152" s="27"/>
      <c r="E152" s="25"/>
      <c r="F152" s="13"/>
      <c r="G152" s="14"/>
      <c r="H152" s="14"/>
      <c r="I152" s="14"/>
      <c r="J152" s="14"/>
      <c r="K152" s="14">
        <f>+TablaIntegrantes[[#This Row],[Activo total (COP)]]-TablaIntegrantes[[#This Row],[Pasivo total (COP)]]</f>
        <v>0</v>
      </c>
      <c r="L152" s="14"/>
      <c r="M152" s="14"/>
      <c r="N152" s="15" t="str">
        <f t="shared" si="52"/>
        <v/>
      </c>
      <c r="O152" s="15" t="str">
        <f t="shared" si="53"/>
        <v/>
      </c>
      <c r="P152" s="15" t="str">
        <f t="shared" si="54"/>
        <v/>
      </c>
      <c r="Q152" s="15" t="str">
        <f t="shared" si="55"/>
        <v/>
      </c>
      <c r="R152" s="15" t="str">
        <f t="shared" si="56"/>
        <v/>
      </c>
      <c r="S152" s="15" t="str">
        <f t="shared" si="57"/>
        <v/>
      </c>
      <c r="T152" s="15" t="str">
        <f t="shared" si="58"/>
        <v/>
      </c>
      <c r="U152" s="15" t="str">
        <f t="shared" si="59"/>
        <v/>
      </c>
      <c r="V152" s="12" t="str">
        <f t="shared" si="60"/>
        <v/>
      </c>
      <c r="W152" s="8"/>
      <c r="X152" s="24"/>
      <c r="Y152" s="3"/>
      <c r="Z152" s="3"/>
      <c r="AA152" s="3"/>
      <c r="AB152" s="3"/>
      <c r="AC152" s="3"/>
      <c r="AD152" s="3"/>
      <c r="AE152" s="3"/>
      <c r="AF152" s="3"/>
    </row>
    <row r="153" spans="1:32">
      <c r="A153" s="8"/>
      <c r="B153" s="8"/>
      <c r="C153" s="8"/>
      <c r="D153" s="27"/>
      <c r="E153" s="25"/>
      <c r="F153" s="13"/>
      <c r="G153" s="14"/>
      <c r="H153" s="14"/>
      <c r="I153" s="14"/>
      <c r="J153" s="14"/>
      <c r="K153" s="14">
        <f>+TablaIntegrantes[[#This Row],[Activo total (COP)]]-TablaIntegrantes[[#This Row],[Pasivo total (COP)]]</f>
        <v>0</v>
      </c>
      <c r="L153" s="14"/>
      <c r="M153" s="14"/>
      <c r="N153" s="15" t="str">
        <f t="shared" si="52"/>
        <v/>
      </c>
      <c r="O153" s="15" t="str">
        <f t="shared" si="53"/>
        <v/>
      </c>
      <c r="P153" s="15" t="str">
        <f t="shared" si="54"/>
        <v/>
      </c>
      <c r="Q153" s="15" t="str">
        <f t="shared" si="55"/>
        <v/>
      </c>
      <c r="R153" s="15" t="str">
        <f t="shared" si="56"/>
        <v/>
      </c>
      <c r="S153" s="15" t="str">
        <f t="shared" si="57"/>
        <v/>
      </c>
      <c r="T153" s="15" t="str">
        <f t="shared" si="58"/>
        <v/>
      </c>
      <c r="U153" s="15" t="str">
        <f t="shared" si="59"/>
        <v/>
      </c>
      <c r="V153" s="12" t="str">
        <f t="shared" si="60"/>
        <v/>
      </c>
      <c r="W153" s="8"/>
      <c r="X153" s="24"/>
      <c r="Y153" s="3"/>
      <c r="Z153" s="3"/>
      <c r="AA153" s="3"/>
      <c r="AB153" s="3"/>
      <c r="AC153" s="3"/>
      <c r="AD153" s="3"/>
      <c r="AE153" s="3"/>
      <c r="AF153" s="3"/>
    </row>
    <row r="154" spans="1:32">
      <c r="A154" s="8"/>
      <c r="B154" s="8"/>
      <c r="C154" s="8"/>
      <c r="D154" s="27"/>
      <c r="E154" s="25"/>
      <c r="F154" s="13"/>
      <c r="G154" s="14"/>
      <c r="H154" s="14"/>
      <c r="I154" s="14"/>
      <c r="J154" s="14"/>
      <c r="K154" s="14">
        <f>+TablaIntegrantes[[#This Row],[Activo total (COP)]]-TablaIntegrantes[[#This Row],[Pasivo total (COP)]]</f>
        <v>0</v>
      </c>
      <c r="L154" s="14"/>
      <c r="M154" s="14"/>
      <c r="N154" s="15" t="str">
        <f t="shared" si="52"/>
        <v/>
      </c>
      <c r="O154" s="15" t="str">
        <f t="shared" si="53"/>
        <v/>
      </c>
      <c r="P154" s="15" t="str">
        <f t="shared" si="54"/>
        <v/>
      </c>
      <c r="Q154" s="15" t="str">
        <f t="shared" si="55"/>
        <v/>
      </c>
      <c r="R154" s="15" t="str">
        <f t="shared" si="56"/>
        <v/>
      </c>
      <c r="S154" s="15" t="str">
        <f t="shared" si="57"/>
        <v/>
      </c>
      <c r="T154" s="15" t="str">
        <f t="shared" si="58"/>
        <v/>
      </c>
      <c r="U154" s="15" t="str">
        <f t="shared" si="59"/>
        <v/>
      </c>
      <c r="V154" s="12" t="str">
        <f t="shared" si="60"/>
        <v/>
      </c>
      <c r="W154" s="8"/>
      <c r="X154" s="24"/>
      <c r="Y154" s="3"/>
      <c r="Z154" s="3"/>
      <c r="AA154" s="3"/>
      <c r="AB154" s="3"/>
      <c r="AC154" s="3"/>
      <c r="AD154" s="3"/>
      <c r="AE154" s="3"/>
      <c r="AF154" s="3"/>
    </row>
    <row r="155" spans="1:32">
      <c r="A155" s="8"/>
      <c r="B155" s="8"/>
      <c r="C155" s="8"/>
      <c r="D155" s="27"/>
      <c r="E155" s="25"/>
      <c r="F155" s="13"/>
      <c r="G155" s="14"/>
      <c r="H155" s="14"/>
      <c r="I155" s="14"/>
      <c r="J155" s="14"/>
      <c r="K155" s="14">
        <f>+TablaIntegrantes[[#This Row],[Activo total (COP)]]-TablaIntegrantes[[#This Row],[Pasivo total (COP)]]</f>
        <v>0</v>
      </c>
      <c r="L155" s="14"/>
      <c r="M155" s="14"/>
      <c r="N155" s="15" t="str">
        <f t="shared" si="52"/>
        <v/>
      </c>
      <c r="O155" s="15" t="str">
        <f t="shared" si="53"/>
        <v/>
      </c>
      <c r="P155" s="15" t="str">
        <f t="shared" si="54"/>
        <v/>
      </c>
      <c r="Q155" s="15" t="str">
        <f t="shared" si="55"/>
        <v/>
      </c>
      <c r="R155" s="15" t="str">
        <f t="shared" si="56"/>
        <v/>
      </c>
      <c r="S155" s="15" t="str">
        <f t="shared" si="57"/>
        <v/>
      </c>
      <c r="T155" s="15" t="str">
        <f t="shared" si="58"/>
        <v/>
      </c>
      <c r="U155" s="15" t="str">
        <f t="shared" si="59"/>
        <v/>
      </c>
      <c r="V155" s="12" t="str">
        <f t="shared" si="60"/>
        <v/>
      </c>
      <c r="W155" s="8"/>
      <c r="X155" s="24"/>
      <c r="Y155" s="3"/>
      <c r="Z155" s="3"/>
      <c r="AA155" s="3"/>
      <c r="AB155" s="3"/>
      <c r="AC155" s="3"/>
      <c r="AD155" s="3"/>
      <c r="AE155" s="3"/>
      <c r="AF155" s="3"/>
    </row>
    <row r="156" spans="1:32">
      <c r="A156" s="8"/>
      <c r="B156" s="8"/>
      <c r="C156" s="8"/>
      <c r="D156" s="27"/>
      <c r="E156" s="25"/>
      <c r="F156" s="13"/>
      <c r="G156" s="14"/>
      <c r="H156" s="14"/>
      <c r="I156" s="14"/>
      <c r="J156" s="14"/>
      <c r="K156" s="14">
        <f>+TablaIntegrantes[[#This Row],[Activo total (COP)]]-TablaIntegrantes[[#This Row],[Pasivo total (COP)]]</f>
        <v>0</v>
      </c>
      <c r="L156" s="14"/>
      <c r="M156" s="14"/>
      <c r="N156" s="15" t="str">
        <f t="shared" si="52"/>
        <v/>
      </c>
      <c r="O156" s="15" t="str">
        <f t="shared" si="53"/>
        <v/>
      </c>
      <c r="P156" s="15" t="str">
        <f t="shared" si="54"/>
        <v/>
      </c>
      <c r="Q156" s="15" t="str">
        <f t="shared" si="55"/>
        <v/>
      </c>
      <c r="R156" s="15" t="str">
        <f t="shared" si="56"/>
        <v/>
      </c>
      <c r="S156" s="15" t="str">
        <f t="shared" si="57"/>
        <v/>
      </c>
      <c r="T156" s="15" t="str">
        <f t="shared" si="58"/>
        <v/>
      </c>
      <c r="U156" s="15" t="str">
        <f t="shared" si="59"/>
        <v/>
      </c>
      <c r="V156" s="12" t="str">
        <f t="shared" si="60"/>
        <v/>
      </c>
      <c r="W156" s="8"/>
      <c r="X156" s="24"/>
      <c r="Y156" s="3"/>
      <c r="Z156" s="3"/>
      <c r="AA156" s="3"/>
      <c r="AB156" s="3"/>
      <c r="AC156" s="3"/>
      <c r="AD156" s="3"/>
      <c r="AE156" s="3"/>
      <c r="AF156" s="3"/>
    </row>
    <row r="157" spans="1:32">
      <c r="A157" s="8"/>
      <c r="B157" s="8"/>
      <c r="C157" s="8"/>
      <c r="D157" s="27"/>
      <c r="E157" s="25"/>
      <c r="F157" s="13"/>
      <c r="G157" s="14"/>
      <c r="H157" s="14"/>
      <c r="I157" s="14"/>
      <c r="J157" s="14"/>
      <c r="K157" s="14">
        <f>+TablaIntegrantes[[#This Row],[Activo total (COP)]]-TablaIntegrantes[[#This Row],[Pasivo total (COP)]]</f>
        <v>0</v>
      </c>
      <c r="L157" s="14"/>
      <c r="M157" s="14"/>
      <c r="N157" s="15" t="str">
        <f t="shared" si="52"/>
        <v/>
      </c>
      <c r="O157" s="15" t="str">
        <f t="shared" si="53"/>
        <v/>
      </c>
      <c r="P157" s="15" t="str">
        <f t="shared" si="54"/>
        <v/>
      </c>
      <c r="Q157" s="15" t="str">
        <f t="shared" si="55"/>
        <v/>
      </c>
      <c r="R157" s="15" t="str">
        <f t="shared" si="56"/>
        <v/>
      </c>
      <c r="S157" s="15" t="str">
        <f t="shared" si="57"/>
        <v/>
      </c>
      <c r="T157" s="15" t="str">
        <f t="shared" si="58"/>
        <v/>
      </c>
      <c r="U157" s="15" t="str">
        <f t="shared" si="59"/>
        <v/>
      </c>
      <c r="V157" s="12" t="str">
        <f t="shared" si="60"/>
        <v/>
      </c>
      <c r="W157" s="8"/>
      <c r="X157" s="24"/>
      <c r="Y157" s="3"/>
      <c r="Z157" s="3"/>
      <c r="AA157" s="3"/>
      <c r="AB157" s="3"/>
      <c r="AC157" s="3"/>
      <c r="AD157" s="3"/>
      <c r="AE157" s="3"/>
      <c r="AF157" s="3"/>
    </row>
    <row r="158" spans="1:32">
      <c r="A158" s="8"/>
      <c r="B158" s="8"/>
      <c r="C158" s="8"/>
      <c r="D158" s="27"/>
      <c r="E158" s="25"/>
      <c r="F158" s="13"/>
      <c r="G158" s="14"/>
      <c r="H158" s="14"/>
      <c r="I158" s="14"/>
      <c r="J158" s="14"/>
      <c r="K158" s="14">
        <f>+TablaIntegrantes[[#This Row],[Activo total (COP)]]-TablaIntegrantes[[#This Row],[Pasivo total (COP)]]</f>
        <v>0</v>
      </c>
      <c r="L158" s="14"/>
      <c r="M158" s="14"/>
      <c r="N158" s="15" t="str">
        <f t="shared" si="52"/>
        <v/>
      </c>
      <c r="O158" s="15" t="str">
        <f t="shared" si="53"/>
        <v/>
      </c>
      <c r="P158" s="15" t="str">
        <f t="shared" si="54"/>
        <v/>
      </c>
      <c r="Q158" s="15" t="str">
        <f t="shared" si="55"/>
        <v/>
      </c>
      <c r="R158" s="15" t="str">
        <f t="shared" si="56"/>
        <v/>
      </c>
      <c r="S158" s="15" t="str">
        <f t="shared" si="57"/>
        <v/>
      </c>
      <c r="T158" s="15" t="str">
        <f t="shared" si="58"/>
        <v/>
      </c>
      <c r="U158" s="15" t="str">
        <f t="shared" si="59"/>
        <v/>
      </c>
      <c r="V158" s="12" t="str">
        <f t="shared" si="60"/>
        <v/>
      </c>
      <c r="W158" s="8"/>
      <c r="X158" s="24"/>
      <c r="Y158" s="3"/>
      <c r="Z158" s="3"/>
      <c r="AA158" s="3"/>
      <c r="AB158" s="3"/>
      <c r="AC158" s="3"/>
      <c r="AD158" s="3"/>
      <c r="AE158" s="3"/>
      <c r="AF158" s="3"/>
    </row>
    <row r="159" spans="1:32">
      <c r="A159" s="8"/>
      <c r="B159" s="8"/>
      <c r="C159" s="8"/>
      <c r="D159" s="27"/>
      <c r="E159" s="25"/>
      <c r="F159" s="13"/>
      <c r="G159" s="14"/>
      <c r="H159" s="14"/>
      <c r="I159" s="14"/>
      <c r="J159" s="14"/>
      <c r="K159" s="14">
        <f>+TablaIntegrantes[[#This Row],[Activo total (COP)]]-TablaIntegrantes[[#This Row],[Pasivo total (COP)]]</f>
        <v>0</v>
      </c>
      <c r="L159" s="14"/>
      <c r="M159" s="14"/>
      <c r="N159" s="15" t="str">
        <f t="shared" si="52"/>
        <v/>
      </c>
      <c r="O159" s="15" t="str">
        <f t="shared" si="53"/>
        <v/>
      </c>
      <c r="P159" s="15" t="str">
        <f t="shared" si="54"/>
        <v/>
      </c>
      <c r="Q159" s="15" t="str">
        <f t="shared" si="55"/>
        <v/>
      </c>
      <c r="R159" s="15" t="str">
        <f t="shared" si="56"/>
        <v/>
      </c>
      <c r="S159" s="15" t="str">
        <f t="shared" si="57"/>
        <v/>
      </c>
      <c r="T159" s="15" t="str">
        <f t="shared" si="58"/>
        <v/>
      </c>
      <c r="U159" s="15" t="str">
        <f t="shared" si="59"/>
        <v/>
      </c>
      <c r="V159" s="12" t="str">
        <f t="shared" si="60"/>
        <v/>
      </c>
      <c r="W159" s="8"/>
      <c r="X159" s="24"/>
      <c r="Y159" s="3"/>
      <c r="Z159" s="3"/>
      <c r="AA159" s="3"/>
      <c r="AB159" s="3"/>
      <c r="AC159" s="3"/>
      <c r="AD159" s="3"/>
      <c r="AE159" s="3"/>
      <c r="AF159" s="3"/>
    </row>
    <row r="160" spans="1:32">
      <c r="A160" s="8"/>
      <c r="B160" s="8"/>
      <c r="C160" s="8"/>
      <c r="D160" s="27"/>
      <c r="E160" s="25"/>
      <c r="F160" s="13"/>
      <c r="G160" s="14"/>
      <c r="H160" s="14"/>
      <c r="I160" s="14"/>
      <c r="J160" s="14"/>
      <c r="K160" s="14">
        <f>+TablaIntegrantes[[#This Row],[Activo total (COP)]]-TablaIntegrantes[[#This Row],[Pasivo total (COP)]]</f>
        <v>0</v>
      </c>
      <c r="L160" s="14"/>
      <c r="M160" s="14"/>
      <c r="N160" s="15" t="str">
        <f t="shared" si="52"/>
        <v/>
      </c>
      <c r="O160" s="15" t="str">
        <f t="shared" si="53"/>
        <v/>
      </c>
      <c r="P160" s="15" t="str">
        <f t="shared" si="54"/>
        <v/>
      </c>
      <c r="Q160" s="15" t="str">
        <f t="shared" si="55"/>
        <v/>
      </c>
      <c r="R160" s="15" t="str">
        <f t="shared" si="56"/>
        <v/>
      </c>
      <c r="S160" s="15" t="str">
        <f t="shared" si="57"/>
        <v/>
      </c>
      <c r="T160" s="15" t="str">
        <f t="shared" si="58"/>
        <v/>
      </c>
      <c r="U160" s="15" t="str">
        <f t="shared" si="59"/>
        <v/>
      </c>
      <c r="V160" s="12" t="str">
        <f t="shared" si="60"/>
        <v/>
      </c>
      <c r="W160" s="8"/>
      <c r="X160" s="24"/>
      <c r="Y160" s="3"/>
      <c r="Z160" s="3"/>
      <c r="AA160" s="3"/>
      <c r="AB160" s="3"/>
      <c r="AC160" s="3"/>
      <c r="AD160" s="3"/>
      <c r="AE160" s="3"/>
      <c r="AF160" s="3"/>
    </row>
    <row r="161" spans="1:32">
      <c r="A161" s="8"/>
      <c r="B161" s="8"/>
      <c r="C161" s="8"/>
      <c r="D161" s="27"/>
      <c r="E161" s="25"/>
      <c r="F161" s="13"/>
      <c r="G161" s="14"/>
      <c r="H161" s="14"/>
      <c r="I161" s="14"/>
      <c r="J161" s="14"/>
      <c r="K161" s="14">
        <f>+TablaIntegrantes[[#This Row],[Activo total (COP)]]-TablaIntegrantes[[#This Row],[Pasivo total (COP)]]</f>
        <v>0</v>
      </c>
      <c r="L161" s="14"/>
      <c r="M161" s="14"/>
      <c r="N161" s="15" t="str">
        <f t="shared" si="52"/>
        <v/>
      </c>
      <c r="O161" s="15" t="str">
        <f t="shared" si="53"/>
        <v/>
      </c>
      <c r="P161" s="15" t="str">
        <f t="shared" si="54"/>
        <v/>
      </c>
      <c r="Q161" s="15" t="str">
        <f t="shared" si="55"/>
        <v/>
      </c>
      <c r="R161" s="15" t="str">
        <f t="shared" si="56"/>
        <v/>
      </c>
      <c r="S161" s="15" t="str">
        <f t="shared" si="57"/>
        <v/>
      </c>
      <c r="T161" s="15" t="str">
        <f t="shared" si="58"/>
        <v/>
      </c>
      <c r="U161" s="15" t="str">
        <f t="shared" si="59"/>
        <v/>
      </c>
      <c r="V161" s="12" t="str">
        <f t="shared" si="60"/>
        <v/>
      </c>
      <c r="W161" s="8"/>
      <c r="X161" s="24"/>
      <c r="Y161" s="3"/>
      <c r="Z161" s="3"/>
      <c r="AA161" s="3"/>
      <c r="AB161" s="3"/>
      <c r="AC161" s="3"/>
      <c r="AD161" s="3"/>
      <c r="AE161" s="3"/>
      <c r="AF161" s="3"/>
    </row>
    <row r="162" spans="1:32">
      <c r="A162" s="8"/>
      <c r="B162" s="8"/>
      <c r="C162" s="8"/>
      <c r="D162" s="27"/>
      <c r="E162" s="25"/>
      <c r="F162" s="13"/>
      <c r="G162" s="14"/>
      <c r="H162" s="14"/>
      <c r="I162" s="14"/>
      <c r="J162" s="14"/>
      <c r="K162" s="14">
        <f>+TablaIntegrantes[[#This Row],[Activo total (COP)]]-TablaIntegrantes[[#This Row],[Pasivo total (COP)]]</f>
        <v>0</v>
      </c>
      <c r="L162" s="14"/>
      <c r="M162" s="14"/>
      <c r="N162" s="15" t="str">
        <f t="shared" si="52"/>
        <v/>
      </c>
      <c r="O162" s="15" t="str">
        <f t="shared" si="53"/>
        <v/>
      </c>
      <c r="P162" s="15" t="str">
        <f t="shared" si="54"/>
        <v/>
      </c>
      <c r="Q162" s="15" t="str">
        <f t="shared" si="55"/>
        <v/>
      </c>
      <c r="R162" s="15" t="str">
        <f t="shared" si="56"/>
        <v/>
      </c>
      <c r="S162" s="15" t="str">
        <f t="shared" si="57"/>
        <v/>
      </c>
      <c r="T162" s="15" t="str">
        <f t="shared" si="58"/>
        <v/>
      </c>
      <c r="U162" s="15" t="str">
        <f t="shared" si="59"/>
        <v/>
      </c>
      <c r="V162" s="12" t="str">
        <f t="shared" si="60"/>
        <v/>
      </c>
      <c r="W162" s="8"/>
      <c r="X162" s="24"/>
      <c r="Y162" s="3"/>
      <c r="Z162" s="3"/>
      <c r="AA162" s="3"/>
      <c r="AB162" s="3"/>
      <c r="AC162" s="3"/>
      <c r="AD162" s="3"/>
      <c r="AE162" s="3"/>
      <c r="AF162" s="3"/>
    </row>
    <row r="163" spans="1:32">
      <c r="A163" s="8"/>
      <c r="B163" s="8"/>
      <c r="C163" s="8"/>
      <c r="D163" s="27"/>
      <c r="E163" s="25"/>
      <c r="F163" s="13"/>
      <c r="G163" s="14"/>
      <c r="H163" s="14"/>
      <c r="I163" s="14"/>
      <c r="J163" s="14"/>
      <c r="K163" s="14">
        <f>+TablaIntegrantes[[#This Row],[Activo total (COP)]]-TablaIntegrantes[[#This Row],[Pasivo total (COP)]]</f>
        <v>0</v>
      </c>
      <c r="L163" s="14"/>
      <c r="M163" s="14"/>
      <c r="N163" s="15" t="str">
        <f t="shared" si="52"/>
        <v/>
      </c>
      <c r="O163" s="15" t="str">
        <f t="shared" si="53"/>
        <v/>
      </c>
      <c r="P163" s="15" t="str">
        <f t="shared" si="54"/>
        <v/>
      </c>
      <c r="Q163" s="15" t="str">
        <f t="shared" si="55"/>
        <v/>
      </c>
      <c r="R163" s="15" t="str">
        <f t="shared" si="56"/>
        <v/>
      </c>
      <c r="S163" s="15" t="str">
        <f t="shared" si="57"/>
        <v/>
      </c>
      <c r="T163" s="15" t="str">
        <f t="shared" si="58"/>
        <v/>
      </c>
      <c r="U163" s="15" t="str">
        <f t="shared" si="59"/>
        <v/>
      </c>
      <c r="V163" s="12" t="str">
        <f t="shared" si="60"/>
        <v/>
      </c>
      <c r="W163" s="8"/>
      <c r="X163" s="24"/>
      <c r="Y163" s="3"/>
      <c r="Z163" s="3"/>
      <c r="AA163" s="3"/>
      <c r="AB163" s="3"/>
      <c r="AC163" s="3"/>
      <c r="AD163" s="3"/>
      <c r="AE163" s="3"/>
      <c r="AF163" s="3"/>
    </row>
    <row r="164" spans="1:32">
      <c r="A164" s="8"/>
      <c r="B164" s="8"/>
      <c r="C164" s="8"/>
      <c r="D164" s="27"/>
      <c r="E164" s="25"/>
      <c r="F164" s="13"/>
      <c r="G164" s="14"/>
      <c r="H164" s="14"/>
      <c r="I164" s="14"/>
      <c r="J164" s="14"/>
      <c r="K164" s="14">
        <f>+TablaIntegrantes[[#This Row],[Activo total (COP)]]-TablaIntegrantes[[#This Row],[Pasivo total (COP)]]</f>
        <v>0</v>
      </c>
      <c r="L164" s="14"/>
      <c r="M164" s="14"/>
      <c r="N164" s="15" t="str">
        <f t="shared" si="52"/>
        <v/>
      </c>
      <c r="O164" s="15" t="str">
        <f t="shared" si="53"/>
        <v/>
      </c>
      <c r="P164" s="15" t="str">
        <f t="shared" si="54"/>
        <v/>
      </c>
      <c r="Q164" s="15" t="str">
        <f t="shared" si="55"/>
        <v/>
      </c>
      <c r="R164" s="15" t="str">
        <f t="shared" si="56"/>
        <v/>
      </c>
      <c r="S164" s="15" t="str">
        <f t="shared" si="57"/>
        <v/>
      </c>
      <c r="T164" s="15" t="str">
        <f t="shared" si="58"/>
        <v/>
      </c>
      <c r="U164" s="15" t="str">
        <f t="shared" si="59"/>
        <v/>
      </c>
      <c r="V164" s="12" t="str">
        <f t="shared" si="60"/>
        <v/>
      </c>
      <c r="W164" s="8"/>
      <c r="X164" s="24"/>
      <c r="Y164" s="3"/>
      <c r="Z164" s="3"/>
      <c r="AA164" s="3"/>
      <c r="AB164" s="3"/>
      <c r="AC164" s="3"/>
      <c r="AD164" s="3"/>
      <c r="AE164" s="3"/>
      <c r="AF164" s="3"/>
    </row>
    <row r="165" spans="1:32">
      <c r="A165" s="8"/>
      <c r="B165" s="8"/>
      <c r="C165" s="8"/>
      <c r="D165" s="27"/>
      <c r="E165" s="25"/>
      <c r="F165" s="13"/>
      <c r="G165" s="14"/>
      <c r="H165" s="14"/>
      <c r="I165" s="14"/>
      <c r="J165" s="14"/>
      <c r="K165" s="14">
        <f>+TablaIntegrantes[[#This Row],[Activo total (COP)]]-TablaIntegrantes[[#This Row],[Pasivo total (COP)]]</f>
        <v>0</v>
      </c>
      <c r="L165" s="14"/>
      <c r="M165" s="14"/>
      <c r="N165" s="15" t="str">
        <f t="shared" ref="N165:N196" si="61">IF(A165="","",G165-H165)</f>
        <v/>
      </c>
      <c r="O165" s="15" t="str">
        <f t="shared" ref="O165:O196" si="62">IF(A165="","",G165*F165)</f>
        <v/>
      </c>
      <c r="P165" s="15" t="str">
        <f t="shared" ref="P165:P196" si="63">IF(A165="","",H165*F165)</f>
        <v/>
      </c>
      <c r="Q165" s="15" t="str">
        <f t="shared" ref="Q165:Q196" si="64">IF(A165="","",I165*F165)</f>
        <v/>
      </c>
      <c r="R165" s="15" t="str">
        <f t="shared" ref="R165:R196" si="65">IF(A165="","",J165*F165)</f>
        <v/>
      </c>
      <c r="S165" s="15" t="str">
        <f t="shared" ref="S165:S196" si="66">IF(A165="","",K165*F165)</f>
        <v/>
      </c>
      <c r="T165" s="15" t="str">
        <f t="shared" ref="T165:T196" si="67">IF(A165="","",L165*F165)</f>
        <v/>
      </c>
      <c r="U165" s="15" t="str">
        <f t="shared" ref="U165:U196" si="68">IF(A165="","",M165*F165)</f>
        <v/>
      </c>
      <c r="V165" s="12" t="str">
        <f t="shared" ref="V165:V196" si="69">IF(A165="","",IF(OR(F165&lt;=0,F165&gt;1),"REVISAR %",IF(OR(I165&lt;G165,J165&lt;H165),"REVISAR CLASIFICACIÓN","OK")))</f>
        <v/>
      </c>
      <c r="W165" s="8"/>
      <c r="X165" s="24"/>
      <c r="Y165" s="3"/>
      <c r="Z165" s="3"/>
      <c r="AA165" s="3"/>
      <c r="AB165" s="3"/>
      <c r="AC165" s="3"/>
      <c r="AD165" s="3"/>
      <c r="AE165" s="3"/>
      <c r="AF165" s="3"/>
    </row>
    <row r="166" spans="1:32">
      <c r="A166" s="8"/>
      <c r="B166" s="8"/>
      <c r="C166" s="8"/>
      <c r="D166" s="27"/>
      <c r="E166" s="25"/>
      <c r="F166" s="13"/>
      <c r="G166" s="14"/>
      <c r="H166" s="14"/>
      <c r="I166" s="14"/>
      <c r="J166" s="14"/>
      <c r="K166" s="14">
        <f>+TablaIntegrantes[[#This Row],[Activo total (COP)]]-TablaIntegrantes[[#This Row],[Pasivo total (COP)]]</f>
        <v>0</v>
      </c>
      <c r="L166" s="14"/>
      <c r="M166" s="14"/>
      <c r="N166" s="15" t="str">
        <f t="shared" si="61"/>
        <v/>
      </c>
      <c r="O166" s="15" t="str">
        <f t="shared" si="62"/>
        <v/>
      </c>
      <c r="P166" s="15" t="str">
        <f t="shared" si="63"/>
        <v/>
      </c>
      <c r="Q166" s="15" t="str">
        <f t="shared" si="64"/>
        <v/>
      </c>
      <c r="R166" s="15" t="str">
        <f t="shared" si="65"/>
        <v/>
      </c>
      <c r="S166" s="15" t="str">
        <f t="shared" si="66"/>
        <v/>
      </c>
      <c r="T166" s="15" t="str">
        <f t="shared" si="67"/>
        <v/>
      </c>
      <c r="U166" s="15" t="str">
        <f t="shared" si="68"/>
        <v/>
      </c>
      <c r="V166" s="12" t="str">
        <f t="shared" si="69"/>
        <v/>
      </c>
      <c r="W166" s="8"/>
      <c r="X166" s="24"/>
      <c r="Y166" s="3"/>
      <c r="Z166" s="3"/>
      <c r="AA166" s="3"/>
      <c r="AB166" s="3"/>
      <c r="AC166" s="3"/>
      <c r="AD166" s="3"/>
      <c r="AE166" s="3"/>
      <c r="AF166" s="3"/>
    </row>
    <row r="167" spans="1:32">
      <c r="A167" s="8"/>
      <c r="B167" s="8"/>
      <c r="C167" s="8"/>
      <c r="D167" s="27"/>
      <c r="E167" s="25"/>
      <c r="F167" s="13"/>
      <c r="G167" s="14"/>
      <c r="H167" s="14"/>
      <c r="I167" s="14"/>
      <c r="J167" s="14"/>
      <c r="K167" s="14">
        <f>+TablaIntegrantes[[#This Row],[Activo total (COP)]]-TablaIntegrantes[[#This Row],[Pasivo total (COP)]]</f>
        <v>0</v>
      </c>
      <c r="L167" s="14"/>
      <c r="M167" s="14"/>
      <c r="N167" s="15" t="str">
        <f t="shared" si="61"/>
        <v/>
      </c>
      <c r="O167" s="15" t="str">
        <f t="shared" si="62"/>
        <v/>
      </c>
      <c r="P167" s="15" t="str">
        <f t="shared" si="63"/>
        <v/>
      </c>
      <c r="Q167" s="15" t="str">
        <f t="shared" si="64"/>
        <v/>
      </c>
      <c r="R167" s="15" t="str">
        <f t="shared" si="65"/>
        <v/>
      </c>
      <c r="S167" s="15" t="str">
        <f t="shared" si="66"/>
        <v/>
      </c>
      <c r="T167" s="15" t="str">
        <f t="shared" si="67"/>
        <v/>
      </c>
      <c r="U167" s="15" t="str">
        <f t="shared" si="68"/>
        <v/>
      </c>
      <c r="V167" s="12" t="str">
        <f t="shared" si="69"/>
        <v/>
      </c>
      <c r="W167" s="8"/>
      <c r="X167" s="24"/>
      <c r="Y167" s="3"/>
      <c r="Z167" s="3"/>
      <c r="AA167" s="3"/>
      <c r="AB167" s="3"/>
      <c r="AC167" s="3"/>
      <c r="AD167" s="3"/>
      <c r="AE167" s="3"/>
      <c r="AF167" s="3"/>
    </row>
    <row r="168" spans="1:32">
      <c r="A168" s="8"/>
      <c r="B168" s="8"/>
      <c r="C168" s="8"/>
      <c r="D168" s="27"/>
      <c r="E168" s="25"/>
      <c r="F168" s="13"/>
      <c r="G168" s="14"/>
      <c r="H168" s="14"/>
      <c r="I168" s="14"/>
      <c r="J168" s="14"/>
      <c r="K168" s="14">
        <f>+TablaIntegrantes[[#This Row],[Activo total (COP)]]-TablaIntegrantes[[#This Row],[Pasivo total (COP)]]</f>
        <v>0</v>
      </c>
      <c r="L168" s="14"/>
      <c r="M168" s="14"/>
      <c r="N168" s="15" t="str">
        <f t="shared" si="61"/>
        <v/>
      </c>
      <c r="O168" s="15" t="str">
        <f t="shared" si="62"/>
        <v/>
      </c>
      <c r="P168" s="15" t="str">
        <f t="shared" si="63"/>
        <v/>
      </c>
      <c r="Q168" s="15" t="str">
        <f t="shared" si="64"/>
        <v/>
      </c>
      <c r="R168" s="15" t="str">
        <f t="shared" si="65"/>
        <v/>
      </c>
      <c r="S168" s="15" t="str">
        <f t="shared" si="66"/>
        <v/>
      </c>
      <c r="T168" s="15" t="str">
        <f t="shared" si="67"/>
        <v/>
      </c>
      <c r="U168" s="15" t="str">
        <f t="shared" si="68"/>
        <v/>
      </c>
      <c r="V168" s="12" t="str">
        <f t="shared" si="69"/>
        <v/>
      </c>
      <c r="W168" s="8"/>
      <c r="X168" s="24"/>
      <c r="Y168" s="3"/>
      <c r="Z168" s="3"/>
      <c r="AA168" s="3"/>
      <c r="AB168" s="3"/>
      <c r="AC168" s="3"/>
      <c r="AD168" s="3"/>
      <c r="AE168" s="3"/>
      <c r="AF168" s="3"/>
    </row>
    <row r="169" spans="1:32">
      <c r="A169" s="8"/>
      <c r="B169" s="8"/>
      <c r="C169" s="8"/>
      <c r="D169" s="27"/>
      <c r="E169" s="25"/>
      <c r="F169" s="13"/>
      <c r="G169" s="14"/>
      <c r="H169" s="14"/>
      <c r="I169" s="14"/>
      <c r="J169" s="14"/>
      <c r="K169" s="14">
        <f>+TablaIntegrantes[[#This Row],[Activo total (COP)]]-TablaIntegrantes[[#This Row],[Pasivo total (COP)]]</f>
        <v>0</v>
      </c>
      <c r="L169" s="14"/>
      <c r="M169" s="14"/>
      <c r="N169" s="15" t="str">
        <f t="shared" si="61"/>
        <v/>
      </c>
      <c r="O169" s="15" t="str">
        <f t="shared" si="62"/>
        <v/>
      </c>
      <c r="P169" s="15" t="str">
        <f t="shared" si="63"/>
        <v/>
      </c>
      <c r="Q169" s="15" t="str">
        <f t="shared" si="64"/>
        <v/>
      </c>
      <c r="R169" s="15" t="str">
        <f t="shared" si="65"/>
        <v/>
      </c>
      <c r="S169" s="15" t="str">
        <f t="shared" si="66"/>
        <v/>
      </c>
      <c r="T169" s="15" t="str">
        <f t="shared" si="67"/>
        <v/>
      </c>
      <c r="U169" s="15" t="str">
        <f t="shared" si="68"/>
        <v/>
      </c>
      <c r="V169" s="12" t="str">
        <f t="shared" si="69"/>
        <v/>
      </c>
      <c r="W169" s="8"/>
      <c r="X169" s="24"/>
      <c r="Y169" s="3"/>
      <c r="Z169" s="3"/>
      <c r="AA169" s="3"/>
      <c r="AB169" s="3"/>
      <c r="AC169" s="3"/>
      <c r="AD169" s="3"/>
      <c r="AE169" s="3"/>
      <c r="AF169" s="3"/>
    </row>
    <row r="170" spans="1:32">
      <c r="A170" s="8"/>
      <c r="B170" s="8"/>
      <c r="C170" s="8"/>
      <c r="D170" s="27"/>
      <c r="E170" s="25"/>
      <c r="F170" s="13"/>
      <c r="G170" s="14"/>
      <c r="H170" s="14"/>
      <c r="I170" s="14"/>
      <c r="J170" s="14"/>
      <c r="K170" s="14">
        <f>+TablaIntegrantes[[#This Row],[Activo total (COP)]]-TablaIntegrantes[[#This Row],[Pasivo total (COP)]]</f>
        <v>0</v>
      </c>
      <c r="L170" s="14"/>
      <c r="M170" s="14"/>
      <c r="N170" s="15" t="str">
        <f t="shared" si="61"/>
        <v/>
      </c>
      <c r="O170" s="15" t="str">
        <f t="shared" si="62"/>
        <v/>
      </c>
      <c r="P170" s="15" t="str">
        <f t="shared" si="63"/>
        <v/>
      </c>
      <c r="Q170" s="15" t="str">
        <f t="shared" si="64"/>
        <v/>
      </c>
      <c r="R170" s="15" t="str">
        <f t="shared" si="65"/>
        <v/>
      </c>
      <c r="S170" s="15" t="str">
        <f t="shared" si="66"/>
        <v/>
      </c>
      <c r="T170" s="15" t="str">
        <f t="shared" si="67"/>
        <v/>
      </c>
      <c r="U170" s="15" t="str">
        <f t="shared" si="68"/>
        <v/>
      </c>
      <c r="V170" s="12" t="str">
        <f t="shared" si="69"/>
        <v/>
      </c>
      <c r="W170" s="8"/>
      <c r="X170" s="24"/>
      <c r="Y170" s="3"/>
      <c r="Z170" s="3"/>
      <c r="AA170" s="3"/>
      <c r="AB170" s="3"/>
      <c r="AC170" s="3"/>
      <c r="AD170" s="3"/>
      <c r="AE170" s="3"/>
      <c r="AF170" s="3"/>
    </row>
    <row r="171" spans="1:32">
      <c r="A171" s="8"/>
      <c r="B171" s="8"/>
      <c r="C171" s="8"/>
      <c r="D171" s="27"/>
      <c r="E171" s="25"/>
      <c r="F171" s="13"/>
      <c r="G171" s="14"/>
      <c r="H171" s="14"/>
      <c r="I171" s="14"/>
      <c r="J171" s="14"/>
      <c r="K171" s="14">
        <f>+TablaIntegrantes[[#This Row],[Activo total (COP)]]-TablaIntegrantes[[#This Row],[Pasivo total (COP)]]</f>
        <v>0</v>
      </c>
      <c r="L171" s="14"/>
      <c r="M171" s="14"/>
      <c r="N171" s="15" t="str">
        <f t="shared" si="61"/>
        <v/>
      </c>
      <c r="O171" s="15" t="str">
        <f t="shared" si="62"/>
        <v/>
      </c>
      <c r="P171" s="15" t="str">
        <f t="shared" si="63"/>
        <v/>
      </c>
      <c r="Q171" s="15" t="str">
        <f t="shared" si="64"/>
        <v/>
      </c>
      <c r="R171" s="15" t="str">
        <f t="shared" si="65"/>
        <v/>
      </c>
      <c r="S171" s="15" t="str">
        <f t="shared" si="66"/>
        <v/>
      </c>
      <c r="T171" s="15" t="str">
        <f t="shared" si="67"/>
        <v/>
      </c>
      <c r="U171" s="15" t="str">
        <f t="shared" si="68"/>
        <v/>
      </c>
      <c r="V171" s="12" t="str">
        <f t="shared" si="69"/>
        <v/>
      </c>
      <c r="W171" s="8"/>
      <c r="X171" s="24"/>
      <c r="Y171" s="3"/>
      <c r="Z171" s="3"/>
      <c r="AA171" s="3"/>
      <c r="AB171" s="3"/>
      <c r="AC171" s="3"/>
      <c r="AD171" s="3"/>
      <c r="AE171" s="3"/>
      <c r="AF171" s="3"/>
    </row>
    <row r="172" spans="1:32">
      <c r="A172" s="8"/>
      <c r="B172" s="8"/>
      <c r="C172" s="8"/>
      <c r="D172" s="27"/>
      <c r="E172" s="25"/>
      <c r="F172" s="13"/>
      <c r="G172" s="14"/>
      <c r="H172" s="14"/>
      <c r="I172" s="14"/>
      <c r="J172" s="14"/>
      <c r="K172" s="14">
        <f>+TablaIntegrantes[[#This Row],[Activo total (COP)]]-TablaIntegrantes[[#This Row],[Pasivo total (COP)]]</f>
        <v>0</v>
      </c>
      <c r="L172" s="14"/>
      <c r="M172" s="14"/>
      <c r="N172" s="15" t="str">
        <f t="shared" si="61"/>
        <v/>
      </c>
      <c r="O172" s="15" t="str">
        <f t="shared" si="62"/>
        <v/>
      </c>
      <c r="P172" s="15" t="str">
        <f t="shared" si="63"/>
        <v/>
      </c>
      <c r="Q172" s="15" t="str">
        <f t="shared" si="64"/>
        <v/>
      </c>
      <c r="R172" s="15" t="str">
        <f t="shared" si="65"/>
        <v/>
      </c>
      <c r="S172" s="15" t="str">
        <f t="shared" si="66"/>
        <v/>
      </c>
      <c r="T172" s="15" t="str">
        <f t="shared" si="67"/>
        <v/>
      </c>
      <c r="U172" s="15" t="str">
        <f t="shared" si="68"/>
        <v/>
      </c>
      <c r="V172" s="12" t="str">
        <f t="shared" si="69"/>
        <v/>
      </c>
      <c r="W172" s="8"/>
      <c r="X172" s="24"/>
      <c r="Y172" s="3"/>
      <c r="Z172" s="3"/>
      <c r="AA172" s="3"/>
      <c r="AB172" s="3"/>
      <c r="AC172" s="3"/>
      <c r="AD172" s="3"/>
      <c r="AE172" s="3"/>
      <c r="AF172" s="3"/>
    </row>
    <row r="173" spans="1:32">
      <c r="A173" s="8"/>
      <c r="B173" s="8"/>
      <c r="C173" s="8"/>
      <c r="D173" s="27"/>
      <c r="E173" s="25"/>
      <c r="F173" s="13"/>
      <c r="G173" s="14"/>
      <c r="H173" s="14"/>
      <c r="I173" s="14"/>
      <c r="J173" s="14"/>
      <c r="K173" s="14">
        <f>+TablaIntegrantes[[#This Row],[Activo total (COP)]]-TablaIntegrantes[[#This Row],[Pasivo total (COP)]]</f>
        <v>0</v>
      </c>
      <c r="L173" s="14"/>
      <c r="M173" s="14"/>
      <c r="N173" s="15" t="str">
        <f t="shared" si="61"/>
        <v/>
      </c>
      <c r="O173" s="15" t="str">
        <f t="shared" si="62"/>
        <v/>
      </c>
      <c r="P173" s="15" t="str">
        <f t="shared" si="63"/>
        <v/>
      </c>
      <c r="Q173" s="15" t="str">
        <f t="shared" si="64"/>
        <v/>
      </c>
      <c r="R173" s="15" t="str">
        <f t="shared" si="65"/>
        <v/>
      </c>
      <c r="S173" s="15" t="str">
        <f t="shared" si="66"/>
        <v/>
      </c>
      <c r="T173" s="15" t="str">
        <f t="shared" si="67"/>
        <v/>
      </c>
      <c r="U173" s="15" t="str">
        <f t="shared" si="68"/>
        <v/>
      </c>
      <c r="V173" s="12" t="str">
        <f t="shared" si="69"/>
        <v/>
      </c>
      <c r="W173" s="8"/>
      <c r="X173" s="24"/>
      <c r="Y173" s="3"/>
      <c r="Z173" s="3"/>
      <c r="AA173" s="3"/>
      <c r="AB173" s="3"/>
      <c r="AC173" s="3"/>
      <c r="AD173" s="3"/>
      <c r="AE173" s="3"/>
      <c r="AF173" s="3"/>
    </row>
    <row r="174" spans="1:32">
      <c r="A174" s="8"/>
      <c r="B174" s="8"/>
      <c r="C174" s="8"/>
      <c r="D174" s="27"/>
      <c r="E174" s="25"/>
      <c r="F174" s="13"/>
      <c r="G174" s="14"/>
      <c r="H174" s="14"/>
      <c r="I174" s="14"/>
      <c r="J174" s="14"/>
      <c r="K174" s="14">
        <f>+TablaIntegrantes[[#This Row],[Activo total (COP)]]-TablaIntegrantes[[#This Row],[Pasivo total (COP)]]</f>
        <v>0</v>
      </c>
      <c r="L174" s="14"/>
      <c r="M174" s="14"/>
      <c r="N174" s="15" t="str">
        <f t="shared" si="61"/>
        <v/>
      </c>
      <c r="O174" s="15" t="str">
        <f t="shared" si="62"/>
        <v/>
      </c>
      <c r="P174" s="15" t="str">
        <f t="shared" si="63"/>
        <v/>
      </c>
      <c r="Q174" s="15" t="str">
        <f t="shared" si="64"/>
        <v/>
      </c>
      <c r="R174" s="15" t="str">
        <f t="shared" si="65"/>
        <v/>
      </c>
      <c r="S174" s="15" t="str">
        <f t="shared" si="66"/>
        <v/>
      </c>
      <c r="T174" s="15" t="str">
        <f t="shared" si="67"/>
        <v/>
      </c>
      <c r="U174" s="15" t="str">
        <f t="shared" si="68"/>
        <v/>
      </c>
      <c r="V174" s="12" t="str">
        <f t="shared" si="69"/>
        <v/>
      </c>
      <c r="W174" s="8"/>
      <c r="X174" s="24"/>
      <c r="Y174" s="3"/>
      <c r="Z174" s="3"/>
      <c r="AA174" s="3"/>
      <c r="AB174" s="3"/>
      <c r="AC174" s="3"/>
      <c r="AD174" s="3"/>
      <c r="AE174" s="3"/>
      <c r="AF174" s="3"/>
    </row>
    <row r="175" spans="1:32">
      <c r="A175" s="8"/>
      <c r="B175" s="8"/>
      <c r="C175" s="8"/>
      <c r="D175" s="27"/>
      <c r="E175" s="25"/>
      <c r="F175" s="13"/>
      <c r="G175" s="14"/>
      <c r="H175" s="14"/>
      <c r="I175" s="14"/>
      <c r="J175" s="14"/>
      <c r="K175" s="14">
        <f>+TablaIntegrantes[[#This Row],[Activo total (COP)]]-TablaIntegrantes[[#This Row],[Pasivo total (COP)]]</f>
        <v>0</v>
      </c>
      <c r="L175" s="14"/>
      <c r="M175" s="14"/>
      <c r="N175" s="15" t="str">
        <f t="shared" si="61"/>
        <v/>
      </c>
      <c r="O175" s="15" t="str">
        <f t="shared" si="62"/>
        <v/>
      </c>
      <c r="P175" s="15" t="str">
        <f t="shared" si="63"/>
        <v/>
      </c>
      <c r="Q175" s="15" t="str">
        <f t="shared" si="64"/>
        <v/>
      </c>
      <c r="R175" s="15" t="str">
        <f t="shared" si="65"/>
        <v/>
      </c>
      <c r="S175" s="15" t="str">
        <f t="shared" si="66"/>
        <v/>
      </c>
      <c r="T175" s="15" t="str">
        <f t="shared" si="67"/>
        <v/>
      </c>
      <c r="U175" s="15" t="str">
        <f t="shared" si="68"/>
        <v/>
      </c>
      <c r="V175" s="12" t="str">
        <f t="shared" si="69"/>
        <v/>
      </c>
      <c r="W175" s="8"/>
      <c r="X175" s="24"/>
      <c r="Y175" s="3"/>
      <c r="Z175" s="3"/>
      <c r="AA175" s="3"/>
      <c r="AB175" s="3"/>
      <c r="AC175" s="3"/>
      <c r="AD175" s="3"/>
      <c r="AE175" s="3"/>
      <c r="AF175" s="3"/>
    </row>
    <row r="176" spans="1:32">
      <c r="A176" s="8"/>
      <c r="B176" s="8"/>
      <c r="C176" s="8"/>
      <c r="D176" s="27"/>
      <c r="E176" s="25"/>
      <c r="F176" s="13"/>
      <c r="G176" s="14"/>
      <c r="H176" s="14"/>
      <c r="I176" s="14"/>
      <c r="J176" s="14"/>
      <c r="K176" s="14">
        <f>+TablaIntegrantes[[#This Row],[Activo total (COP)]]-TablaIntegrantes[[#This Row],[Pasivo total (COP)]]</f>
        <v>0</v>
      </c>
      <c r="L176" s="14"/>
      <c r="M176" s="14"/>
      <c r="N176" s="15" t="str">
        <f t="shared" si="61"/>
        <v/>
      </c>
      <c r="O176" s="15" t="str">
        <f t="shared" si="62"/>
        <v/>
      </c>
      <c r="P176" s="15" t="str">
        <f t="shared" si="63"/>
        <v/>
      </c>
      <c r="Q176" s="15" t="str">
        <f t="shared" si="64"/>
        <v/>
      </c>
      <c r="R176" s="15" t="str">
        <f t="shared" si="65"/>
        <v/>
      </c>
      <c r="S176" s="15" t="str">
        <f t="shared" si="66"/>
        <v/>
      </c>
      <c r="T176" s="15" t="str">
        <f t="shared" si="67"/>
        <v/>
      </c>
      <c r="U176" s="15" t="str">
        <f t="shared" si="68"/>
        <v/>
      </c>
      <c r="V176" s="12" t="str">
        <f t="shared" si="69"/>
        <v/>
      </c>
      <c r="W176" s="8"/>
      <c r="X176" s="24"/>
      <c r="Y176" s="3"/>
      <c r="Z176" s="3"/>
      <c r="AA176" s="3"/>
      <c r="AB176" s="3"/>
      <c r="AC176" s="3"/>
      <c r="AD176" s="3"/>
      <c r="AE176" s="3"/>
      <c r="AF176" s="3"/>
    </row>
    <row r="177" spans="1:32">
      <c r="A177" s="8"/>
      <c r="B177" s="8"/>
      <c r="C177" s="8"/>
      <c r="D177" s="27"/>
      <c r="E177" s="25"/>
      <c r="F177" s="13"/>
      <c r="G177" s="14"/>
      <c r="H177" s="14"/>
      <c r="I177" s="14"/>
      <c r="J177" s="14"/>
      <c r="K177" s="14">
        <f>+TablaIntegrantes[[#This Row],[Activo total (COP)]]-TablaIntegrantes[[#This Row],[Pasivo total (COP)]]</f>
        <v>0</v>
      </c>
      <c r="L177" s="14"/>
      <c r="M177" s="14"/>
      <c r="N177" s="15" t="str">
        <f t="shared" si="61"/>
        <v/>
      </c>
      <c r="O177" s="15" t="str">
        <f t="shared" si="62"/>
        <v/>
      </c>
      <c r="P177" s="15" t="str">
        <f t="shared" si="63"/>
        <v/>
      </c>
      <c r="Q177" s="15" t="str">
        <f t="shared" si="64"/>
        <v/>
      </c>
      <c r="R177" s="15" t="str">
        <f t="shared" si="65"/>
        <v/>
      </c>
      <c r="S177" s="15" t="str">
        <f t="shared" si="66"/>
        <v/>
      </c>
      <c r="T177" s="15" t="str">
        <f t="shared" si="67"/>
        <v/>
      </c>
      <c r="U177" s="15" t="str">
        <f t="shared" si="68"/>
        <v/>
      </c>
      <c r="V177" s="12" t="str">
        <f t="shared" si="69"/>
        <v/>
      </c>
      <c r="W177" s="8"/>
      <c r="X177" s="24"/>
      <c r="Y177" s="3"/>
      <c r="Z177" s="3"/>
      <c r="AA177" s="3"/>
      <c r="AB177" s="3"/>
      <c r="AC177" s="3"/>
      <c r="AD177" s="3"/>
      <c r="AE177" s="3"/>
      <c r="AF177" s="3"/>
    </row>
    <row r="178" spans="1:32">
      <c r="A178" s="8"/>
      <c r="B178" s="8"/>
      <c r="C178" s="8"/>
      <c r="D178" s="27"/>
      <c r="E178" s="25"/>
      <c r="F178" s="13"/>
      <c r="G178" s="14"/>
      <c r="H178" s="14"/>
      <c r="I178" s="14"/>
      <c r="J178" s="14"/>
      <c r="K178" s="14">
        <f>+TablaIntegrantes[[#This Row],[Activo total (COP)]]-TablaIntegrantes[[#This Row],[Pasivo total (COP)]]</f>
        <v>0</v>
      </c>
      <c r="L178" s="14"/>
      <c r="M178" s="14"/>
      <c r="N178" s="15" t="str">
        <f t="shared" si="61"/>
        <v/>
      </c>
      <c r="O178" s="15" t="str">
        <f t="shared" si="62"/>
        <v/>
      </c>
      <c r="P178" s="15" t="str">
        <f t="shared" si="63"/>
        <v/>
      </c>
      <c r="Q178" s="15" t="str">
        <f t="shared" si="64"/>
        <v/>
      </c>
      <c r="R178" s="15" t="str">
        <f t="shared" si="65"/>
        <v/>
      </c>
      <c r="S178" s="15" t="str">
        <f t="shared" si="66"/>
        <v/>
      </c>
      <c r="T178" s="15" t="str">
        <f t="shared" si="67"/>
        <v/>
      </c>
      <c r="U178" s="15" t="str">
        <f t="shared" si="68"/>
        <v/>
      </c>
      <c r="V178" s="12" t="str">
        <f t="shared" si="69"/>
        <v/>
      </c>
      <c r="W178" s="8"/>
      <c r="X178" s="24"/>
      <c r="Y178" s="3"/>
      <c r="Z178" s="3"/>
      <c r="AA178" s="3"/>
      <c r="AB178" s="3"/>
      <c r="AC178" s="3"/>
      <c r="AD178" s="3"/>
      <c r="AE178" s="3"/>
      <c r="AF178" s="3"/>
    </row>
    <row r="179" spans="1:32">
      <c r="A179" s="8"/>
      <c r="B179" s="8"/>
      <c r="C179" s="8"/>
      <c r="D179" s="27"/>
      <c r="E179" s="25"/>
      <c r="F179" s="13"/>
      <c r="G179" s="14"/>
      <c r="H179" s="14"/>
      <c r="I179" s="14"/>
      <c r="J179" s="14"/>
      <c r="K179" s="14">
        <f>+TablaIntegrantes[[#This Row],[Activo total (COP)]]-TablaIntegrantes[[#This Row],[Pasivo total (COP)]]</f>
        <v>0</v>
      </c>
      <c r="L179" s="14"/>
      <c r="M179" s="14"/>
      <c r="N179" s="15" t="str">
        <f t="shared" si="61"/>
        <v/>
      </c>
      <c r="O179" s="15" t="str">
        <f t="shared" si="62"/>
        <v/>
      </c>
      <c r="P179" s="15" t="str">
        <f t="shared" si="63"/>
        <v/>
      </c>
      <c r="Q179" s="15" t="str">
        <f t="shared" si="64"/>
        <v/>
      </c>
      <c r="R179" s="15" t="str">
        <f t="shared" si="65"/>
        <v/>
      </c>
      <c r="S179" s="15" t="str">
        <f t="shared" si="66"/>
        <v/>
      </c>
      <c r="T179" s="15" t="str">
        <f t="shared" si="67"/>
        <v/>
      </c>
      <c r="U179" s="15" t="str">
        <f t="shared" si="68"/>
        <v/>
      </c>
      <c r="V179" s="12" t="str">
        <f t="shared" si="69"/>
        <v/>
      </c>
      <c r="W179" s="8"/>
      <c r="X179" s="24"/>
      <c r="Y179" s="3"/>
      <c r="Z179" s="3"/>
      <c r="AA179" s="3"/>
      <c r="AB179" s="3"/>
      <c r="AC179" s="3"/>
      <c r="AD179" s="3"/>
      <c r="AE179" s="3"/>
      <c r="AF179" s="3"/>
    </row>
    <row r="180" spans="1:32">
      <c r="A180" s="8"/>
      <c r="B180" s="8"/>
      <c r="C180" s="8"/>
      <c r="D180" s="27"/>
      <c r="E180" s="25"/>
      <c r="F180" s="13"/>
      <c r="G180" s="14"/>
      <c r="H180" s="14"/>
      <c r="I180" s="14"/>
      <c r="J180" s="14"/>
      <c r="K180" s="14">
        <f>+TablaIntegrantes[[#This Row],[Activo total (COP)]]-TablaIntegrantes[[#This Row],[Pasivo total (COP)]]</f>
        <v>0</v>
      </c>
      <c r="L180" s="14"/>
      <c r="M180" s="14"/>
      <c r="N180" s="15" t="str">
        <f t="shared" si="61"/>
        <v/>
      </c>
      <c r="O180" s="15" t="str">
        <f t="shared" si="62"/>
        <v/>
      </c>
      <c r="P180" s="15" t="str">
        <f t="shared" si="63"/>
        <v/>
      </c>
      <c r="Q180" s="15" t="str">
        <f t="shared" si="64"/>
        <v/>
      </c>
      <c r="R180" s="15" t="str">
        <f t="shared" si="65"/>
        <v/>
      </c>
      <c r="S180" s="15" t="str">
        <f t="shared" si="66"/>
        <v/>
      </c>
      <c r="T180" s="15" t="str">
        <f t="shared" si="67"/>
        <v/>
      </c>
      <c r="U180" s="15" t="str">
        <f t="shared" si="68"/>
        <v/>
      </c>
      <c r="V180" s="12" t="str">
        <f t="shared" si="69"/>
        <v/>
      </c>
      <c r="W180" s="8"/>
      <c r="X180" s="24"/>
      <c r="Y180" s="3"/>
      <c r="Z180" s="3"/>
      <c r="AA180" s="3"/>
      <c r="AB180" s="3"/>
      <c r="AC180" s="3"/>
      <c r="AD180" s="3"/>
      <c r="AE180" s="3"/>
      <c r="AF180" s="3"/>
    </row>
    <row r="181" spans="1:32">
      <c r="A181" s="8"/>
      <c r="B181" s="8"/>
      <c r="C181" s="8"/>
      <c r="D181" s="27"/>
      <c r="E181" s="25"/>
      <c r="F181" s="13"/>
      <c r="G181" s="14"/>
      <c r="H181" s="14"/>
      <c r="I181" s="14"/>
      <c r="J181" s="14"/>
      <c r="K181" s="14">
        <f>+TablaIntegrantes[[#This Row],[Activo total (COP)]]-TablaIntegrantes[[#This Row],[Pasivo total (COP)]]</f>
        <v>0</v>
      </c>
      <c r="L181" s="14"/>
      <c r="M181" s="14"/>
      <c r="N181" s="15" t="str">
        <f t="shared" si="61"/>
        <v/>
      </c>
      <c r="O181" s="15" t="str">
        <f t="shared" si="62"/>
        <v/>
      </c>
      <c r="P181" s="15" t="str">
        <f t="shared" si="63"/>
        <v/>
      </c>
      <c r="Q181" s="15" t="str">
        <f t="shared" si="64"/>
        <v/>
      </c>
      <c r="R181" s="15" t="str">
        <f t="shared" si="65"/>
        <v/>
      </c>
      <c r="S181" s="15" t="str">
        <f t="shared" si="66"/>
        <v/>
      </c>
      <c r="T181" s="15" t="str">
        <f t="shared" si="67"/>
        <v/>
      </c>
      <c r="U181" s="15" t="str">
        <f t="shared" si="68"/>
        <v/>
      </c>
      <c r="V181" s="12" t="str">
        <f t="shared" si="69"/>
        <v/>
      </c>
      <c r="W181" s="8"/>
      <c r="X181" s="24"/>
      <c r="Y181" s="3"/>
      <c r="Z181" s="3"/>
      <c r="AA181" s="3"/>
      <c r="AB181" s="3"/>
      <c r="AC181" s="3"/>
      <c r="AD181" s="3"/>
      <c r="AE181" s="3"/>
      <c r="AF181" s="3"/>
    </row>
    <row r="182" spans="1:32">
      <c r="A182" s="8"/>
      <c r="B182" s="8"/>
      <c r="C182" s="8"/>
      <c r="D182" s="27"/>
      <c r="E182" s="25"/>
      <c r="F182" s="13"/>
      <c r="G182" s="14"/>
      <c r="H182" s="14"/>
      <c r="I182" s="14"/>
      <c r="J182" s="14"/>
      <c r="K182" s="14">
        <f>+TablaIntegrantes[[#This Row],[Activo total (COP)]]-TablaIntegrantes[[#This Row],[Pasivo total (COP)]]</f>
        <v>0</v>
      </c>
      <c r="L182" s="14"/>
      <c r="M182" s="14"/>
      <c r="N182" s="15" t="str">
        <f t="shared" si="61"/>
        <v/>
      </c>
      <c r="O182" s="15" t="str">
        <f t="shared" si="62"/>
        <v/>
      </c>
      <c r="P182" s="15" t="str">
        <f t="shared" si="63"/>
        <v/>
      </c>
      <c r="Q182" s="15" t="str">
        <f t="shared" si="64"/>
        <v/>
      </c>
      <c r="R182" s="15" t="str">
        <f t="shared" si="65"/>
        <v/>
      </c>
      <c r="S182" s="15" t="str">
        <f t="shared" si="66"/>
        <v/>
      </c>
      <c r="T182" s="15" t="str">
        <f t="shared" si="67"/>
        <v/>
      </c>
      <c r="U182" s="15" t="str">
        <f t="shared" si="68"/>
        <v/>
      </c>
      <c r="V182" s="12" t="str">
        <f t="shared" si="69"/>
        <v/>
      </c>
      <c r="W182" s="8"/>
      <c r="X182" s="24"/>
      <c r="Y182" s="3"/>
      <c r="Z182" s="3"/>
      <c r="AA182" s="3"/>
      <c r="AB182" s="3"/>
      <c r="AC182" s="3"/>
      <c r="AD182" s="3"/>
      <c r="AE182" s="3"/>
      <c r="AF182" s="3"/>
    </row>
    <row r="183" spans="1:32">
      <c r="A183" s="8"/>
      <c r="B183" s="8"/>
      <c r="C183" s="8"/>
      <c r="D183" s="27"/>
      <c r="E183" s="25"/>
      <c r="F183" s="13"/>
      <c r="G183" s="14"/>
      <c r="H183" s="14"/>
      <c r="I183" s="14"/>
      <c r="J183" s="14"/>
      <c r="K183" s="14">
        <f>+TablaIntegrantes[[#This Row],[Activo total (COP)]]-TablaIntegrantes[[#This Row],[Pasivo total (COP)]]</f>
        <v>0</v>
      </c>
      <c r="L183" s="14"/>
      <c r="M183" s="14"/>
      <c r="N183" s="15" t="str">
        <f t="shared" si="61"/>
        <v/>
      </c>
      <c r="O183" s="15" t="str">
        <f t="shared" si="62"/>
        <v/>
      </c>
      <c r="P183" s="15" t="str">
        <f t="shared" si="63"/>
        <v/>
      </c>
      <c r="Q183" s="15" t="str">
        <f t="shared" si="64"/>
        <v/>
      </c>
      <c r="R183" s="15" t="str">
        <f t="shared" si="65"/>
        <v/>
      </c>
      <c r="S183" s="15" t="str">
        <f t="shared" si="66"/>
        <v/>
      </c>
      <c r="T183" s="15" t="str">
        <f t="shared" si="67"/>
        <v/>
      </c>
      <c r="U183" s="15" t="str">
        <f t="shared" si="68"/>
        <v/>
      </c>
      <c r="V183" s="12" t="str">
        <f t="shared" si="69"/>
        <v/>
      </c>
      <c r="W183" s="8"/>
      <c r="X183" s="24"/>
      <c r="Y183" s="3"/>
      <c r="Z183" s="3"/>
      <c r="AA183" s="3"/>
      <c r="AB183" s="3"/>
      <c r="AC183" s="3"/>
      <c r="AD183" s="3"/>
      <c r="AE183" s="3"/>
      <c r="AF183" s="3"/>
    </row>
    <row r="184" spans="1:32">
      <c r="A184" s="8"/>
      <c r="B184" s="8"/>
      <c r="C184" s="8"/>
      <c r="D184" s="27"/>
      <c r="E184" s="25"/>
      <c r="F184" s="13"/>
      <c r="G184" s="14"/>
      <c r="H184" s="14"/>
      <c r="I184" s="14"/>
      <c r="J184" s="14"/>
      <c r="K184" s="14">
        <f>+TablaIntegrantes[[#This Row],[Activo total (COP)]]-TablaIntegrantes[[#This Row],[Pasivo total (COP)]]</f>
        <v>0</v>
      </c>
      <c r="L184" s="14"/>
      <c r="M184" s="14"/>
      <c r="N184" s="15" t="str">
        <f t="shared" si="61"/>
        <v/>
      </c>
      <c r="O184" s="15" t="str">
        <f t="shared" si="62"/>
        <v/>
      </c>
      <c r="P184" s="15" t="str">
        <f t="shared" si="63"/>
        <v/>
      </c>
      <c r="Q184" s="15" t="str">
        <f t="shared" si="64"/>
        <v/>
      </c>
      <c r="R184" s="15" t="str">
        <f t="shared" si="65"/>
        <v/>
      </c>
      <c r="S184" s="15" t="str">
        <f t="shared" si="66"/>
        <v/>
      </c>
      <c r="T184" s="15" t="str">
        <f t="shared" si="67"/>
        <v/>
      </c>
      <c r="U184" s="15" t="str">
        <f t="shared" si="68"/>
        <v/>
      </c>
      <c r="V184" s="12" t="str">
        <f t="shared" si="69"/>
        <v/>
      </c>
      <c r="W184" s="8"/>
      <c r="X184" s="24"/>
      <c r="Y184" s="3"/>
      <c r="Z184" s="3"/>
      <c r="AA184" s="3"/>
      <c r="AB184" s="3"/>
      <c r="AC184" s="3"/>
      <c r="AD184" s="3"/>
      <c r="AE184" s="3"/>
      <c r="AF184" s="3"/>
    </row>
    <row r="185" spans="1:32">
      <c r="A185" s="8"/>
      <c r="B185" s="8"/>
      <c r="C185" s="8"/>
      <c r="D185" s="27"/>
      <c r="E185" s="25"/>
      <c r="F185" s="13"/>
      <c r="G185" s="14"/>
      <c r="H185" s="14"/>
      <c r="I185" s="14"/>
      <c r="J185" s="14"/>
      <c r="K185" s="14">
        <f>+TablaIntegrantes[[#This Row],[Activo total (COP)]]-TablaIntegrantes[[#This Row],[Pasivo total (COP)]]</f>
        <v>0</v>
      </c>
      <c r="L185" s="14"/>
      <c r="M185" s="14"/>
      <c r="N185" s="15" t="str">
        <f t="shared" si="61"/>
        <v/>
      </c>
      <c r="O185" s="15" t="str">
        <f t="shared" si="62"/>
        <v/>
      </c>
      <c r="P185" s="15" t="str">
        <f t="shared" si="63"/>
        <v/>
      </c>
      <c r="Q185" s="15" t="str">
        <f t="shared" si="64"/>
        <v/>
      </c>
      <c r="R185" s="15" t="str">
        <f t="shared" si="65"/>
        <v/>
      </c>
      <c r="S185" s="15" t="str">
        <f t="shared" si="66"/>
        <v/>
      </c>
      <c r="T185" s="15" t="str">
        <f t="shared" si="67"/>
        <v/>
      </c>
      <c r="U185" s="15" t="str">
        <f t="shared" si="68"/>
        <v/>
      </c>
      <c r="V185" s="12" t="str">
        <f t="shared" si="69"/>
        <v/>
      </c>
      <c r="W185" s="8"/>
      <c r="X185" s="24"/>
      <c r="Y185" s="3"/>
      <c r="Z185" s="3"/>
      <c r="AA185" s="3"/>
      <c r="AB185" s="3"/>
      <c r="AC185" s="3"/>
      <c r="AD185" s="3"/>
      <c r="AE185" s="3"/>
      <c r="AF185" s="3"/>
    </row>
    <row r="186" spans="1:32">
      <c r="A186" s="8"/>
      <c r="B186" s="8"/>
      <c r="C186" s="8"/>
      <c r="D186" s="27"/>
      <c r="E186" s="25"/>
      <c r="F186" s="13"/>
      <c r="G186" s="14"/>
      <c r="H186" s="14"/>
      <c r="I186" s="14"/>
      <c r="J186" s="14"/>
      <c r="K186" s="14">
        <f>+TablaIntegrantes[[#This Row],[Activo total (COP)]]-TablaIntegrantes[[#This Row],[Pasivo total (COP)]]</f>
        <v>0</v>
      </c>
      <c r="L186" s="14"/>
      <c r="M186" s="14"/>
      <c r="N186" s="15" t="str">
        <f t="shared" si="61"/>
        <v/>
      </c>
      <c r="O186" s="15" t="str">
        <f t="shared" si="62"/>
        <v/>
      </c>
      <c r="P186" s="15" t="str">
        <f t="shared" si="63"/>
        <v/>
      </c>
      <c r="Q186" s="15" t="str">
        <f t="shared" si="64"/>
        <v/>
      </c>
      <c r="R186" s="15" t="str">
        <f t="shared" si="65"/>
        <v/>
      </c>
      <c r="S186" s="15" t="str">
        <f t="shared" si="66"/>
        <v/>
      </c>
      <c r="T186" s="15" t="str">
        <f t="shared" si="67"/>
        <v/>
      </c>
      <c r="U186" s="15" t="str">
        <f t="shared" si="68"/>
        <v/>
      </c>
      <c r="V186" s="12" t="str">
        <f t="shared" si="69"/>
        <v/>
      </c>
      <c r="W186" s="8"/>
      <c r="X186" s="24"/>
      <c r="Y186" s="3"/>
      <c r="Z186" s="3"/>
      <c r="AA186" s="3"/>
      <c r="AB186" s="3"/>
      <c r="AC186" s="3"/>
      <c r="AD186" s="3"/>
      <c r="AE186" s="3"/>
      <c r="AF186" s="3"/>
    </row>
    <row r="187" spans="1:32">
      <c r="A187" s="8"/>
      <c r="B187" s="8"/>
      <c r="C187" s="8"/>
      <c r="D187" s="27"/>
      <c r="E187" s="25"/>
      <c r="F187" s="13"/>
      <c r="G187" s="14"/>
      <c r="H187" s="14"/>
      <c r="I187" s="14"/>
      <c r="J187" s="14"/>
      <c r="K187" s="14">
        <f>+TablaIntegrantes[[#This Row],[Activo total (COP)]]-TablaIntegrantes[[#This Row],[Pasivo total (COP)]]</f>
        <v>0</v>
      </c>
      <c r="L187" s="14"/>
      <c r="M187" s="14"/>
      <c r="N187" s="15" t="str">
        <f t="shared" si="61"/>
        <v/>
      </c>
      <c r="O187" s="15" t="str">
        <f t="shared" si="62"/>
        <v/>
      </c>
      <c r="P187" s="15" t="str">
        <f t="shared" si="63"/>
        <v/>
      </c>
      <c r="Q187" s="15" t="str">
        <f t="shared" si="64"/>
        <v/>
      </c>
      <c r="R187" s="15" t="str">
        <f t="shared" si="65"/>
        <v/>
      </c>
      <c r="S187" s="15" t="str">
        <f t="shared" si="66"/>
        <v/>
      </c>
      <c r="T187" s="15" t="str">
        <f t="shared" si="67"/>
        <v/>
      </c>
      <c r="U187" s="15" t="str">
        <f t="shared" si="68"/>
        <v/>
      </c>
      <c r="V187" s="12" t="str">
        <f t="shared" si="69"/>
        <v/>
      </c>
      <c r="W187" s="8"/>
      <c r="X187" s="24"/>
      <c r="Y187" s="3"/>
      <c r="Z187" s="3"/>
      <c r="AA187" s="3"/>
      <c r="AB187" s="3"/>
      <c r="AC187" s="3"/>
      <c r="AD187" s="3"/>
      <c r="AE187" s="3"/>
      <c r="AF187" s="3"/>
    </row>
    <row r="188" spans="1:32">
      <c r="A188" s="8"/>
      <c r="B188" s="8"/>
      <c r="C188" s="8"/>
      <c r="D188" s="27"/>
      <c r="E188" s="25"/>
      <c r="F188" s="13"/>
      <c r="G188" s="14"/>
      <c r="H188" s="14"/>
      <c r="I188" s="14"/>
      <c r="J188" s="14"/>
      <c r="K188" s="14">
        <f>+TablaIntegrantes[[#This Row],[Activo total (COP)]]-TablaIntegrantes[[#This Row],[Pasivo total (COP)]]</f>
        <v>0</v>
      </c>
      <c r="L188" s="14"/>
      <c r="M188" s="14"/>
      <c r="N188" s="15" t="str">
        <f t="shared" si="61"/>
        <v/>
      </c>
      <c r="O188" s="15" t="str">
        <f t="shared" si="62"/>
        <v/>
      </c>
      <c r="P188" s="15" t="str">
        <f t="shared" si="63"/>
        <v/>
      </c>
      <c r="Q188" s="15" t="str">
        <f t="shared" si="64"/>
        <v/>
      </c>
      <c r="R188" s="15" t="str">
        <f t="shared" si="65"/>
        <v/>
      </c>
      <c r="S188" s="15" t="str">
        <f t="shared" si="66"/>
        <v/>
      </c>
      <c r="T188" s="15" t="str">
        <f t="shared" si="67"/>
        <v/>
      </c>
      <c r="U188" s="15" t="str">
        <f t="shared" si="68"/>
        <v/>
      </c>
      <c r="V188" s="12" t="str">
        <f t="shared" si="69"/>
        <v/>
      </c>
      <c r="W188" s="8"/>
      <c r="X188" s="24"/>
      <c r="Y188" s="3"/>
      <c r="Z188" s="3"/>
      <c r="AA188" s="3"/>
      <c r="AB188" s="3"/>
      <c r="AC188" s="3"/>
      <c r="AD188" s="3"/>
      <c r="AE188" s="3"/>
      <c r="AF188" s="3"/>
    </row>
    <row r="189" spans="1:32">
      <c r="A189" s="8"/>
      <c r="B189" s="8"/>
      <c r="C189" s="8"/>
      <c r="D189" s="27"/>
      <c r="E189" s="25"/>
      <c r="F189" s="13"/>
      <c r="G189" s="14"/>
      <c r="H189" s="14"/>
      <c r="I189" s="14"/>
      <c r="J189" s="14"/>
      <c r="K189" s="14">
        <f>+TablaIntegrantes[[#This Row],[Activo total (COP)]]-TablaIntegrantes[[#This Row],[Pasivo total (COP)]]</f>
        <v>0</v>
      </c>
      <c r="L189" s="14"/>
      <c r="M189" s="14"/>
      <c r="N189" s="15" t="str">
        <f t="shared" si="61"/>
        <v/>
      </c>
      <c r="O189" s="15" t="str">
        <f t="shared" si="62"/>
        <v/>
      </c>
      <c r="P189" s="15" t="str">
        <f t="shared" si="63"/>
        <v/>
      </c>
      <c r="Q189" s="15" t="str">
        <f t="shared" si="64"/>
        <v/>
      </c>
      <c r="R189" s="15" t="str">
        <f t="shared" si="65"/>
        <v/>
      </c>
      <c r="S189" s="15" t="str">
        <f t="shared" si="66"/>
        <v/>
      </c>
      <c r="T189" s="15" t="str">
        <f t="shared" si="67"/>
        <v/>
      </c>
      <c r="U189" s="15" t="str">
        <f t="shared" si="68"/>
        <v/>
      </c>
      <c r="V189" s="12" t="str">
        <f t="shared" si="69"/>
        <v/>
      </c>
      <c r="W189" s="8"/>
      <c r="X189" s="24"/>
      <c r="Y189" s="3"/>
      <c r="Z189" s="3"/>
      <c r="AA189" s="3"/>
      <c r="AB189" s="3"/>
      <c r="AC189" s="3"/>
      <c r="AD189" s="3"/>
      <c r="AE189" s="3"/>
      <c r="AF189" s="3"/>
    </row>
    <row r="190" spans="1:32">
      <c r="A190" s="8"/>
      <c r="B190" s="8"/>
      <c r="C190" s="8"/>
      <c r="D190" s="27"/>
      <c r="E190" s="25"/>
      <c r="F190" s="13"/>
      <c r="G190" s="14"/>
      <c r="H190" s="14"/>
      <c r="I190" s="14"/>
      <c r="J190" s="14"/>
      <c r="K190" s="14">
        <f>+TablaIntegrantes[[#This Row],[Activo total (COP)]]-TablaIntegrantes[[#This Row],[Pasivo total (COP)]]</f>
        <v>0</v>
      </c>
      <c r="L190" s="14"/>
      <c r="M190" s="14"/>
      <c r="N190" s="15" t="str">
        <f t="shared" si="61"/>
        <v/>
      </c>
      <c r="O190" s="15" t="str">
        <f t="shared" si="62"/>
        <v/>
      </c>
      <c r="P190" s="15" t="str">
        <f t="shared" si="63"/>
        <v/>
      </c>
      <c r="Q190" s="15" t="str">
        <f t="shared" si="64"/>
        <v/>
      </c>
      <c r="R190" s="15" t="str">
        <f t="shared" si="65"/>
        <v/>
      </c>
      <c r="S190" s="15" t="str">
        <f t="shared" si="66"/>
        <v/>
      </c>
      <c r="T190" s="15" t="str">
        <f t="shared" si="67"/>
        <v/>
      </c>
      <c r="U190" s="15" t="str">
        <f t="shared" si="68"/>
        <v/>
      </c>
      <c r="V190" s="12" t="str">
        <f t="shared" si="69"/>
        <v/>
      </c>
      <c r="W190" s="8"/>
      <c r="X190" s="24"/>
      <c r="Y190" s="3"/>
      <c r="Z190" s="3"/>
      <c r="AA190" s="3"/>
      <c r="AB190" s="3"/>
      <c r="AC190" s="3"/>
      <c r="AD190" s="3"/>
      <c r="AE190" s="3"/>
      <c r="AF190" s="3"/>
    </row>
    <row r="191" spans="1:32">
      <c r="A191" s="8"/>
      <c r="B191" s="8"/>
      <c r="C191" s="8"/>
      <c r="D191" s="27"/>
      <c r="E191" s="25"/>
      <c r="F191" s="13"/>
      <c r="G191" s="14"/>
      <c r="H191" s="14"/>
      <c r="I191" s="14"/>
      <c r="J191" s="14"/>
      <c r="K191" s="14">
        <f>+TablaIntegrantes[[#This Row],[Activo total (COP)]]-TablaIntegrantes[[#This Row],[Pasivo total (COP)]]</f>
        <v>0</v>
      </c>
      <c r="L191" s="14"/>
      <c r="M191" s="14"/>
      <c r="N191" s="15" t="str">
        <f t="shared" si="61"/>
        <v/>
      </c>
      <c r="O191" s="15" t="str">
        <f t="shared" si="62"/>
        <v/>
      </c>
      <c r="P191" s="15" t="str">
        <f t="shared" si="63"/>
        <v/>
      </c>
      <c r="Q191" s="15" t="str">
        <f t="shared" si="64"/>
        <v/>
      </c>
      <c r="R191" s="15" t="str">
        <f t="shared" si="65"/>
        <v/>
      </c>
      <c r="S191" s="15" t="str">
        <f t="shared" si="66"/>
        <v/>
      </c>
      <c r="T191" s="15" t="str">
        <f t="shared" si="67"/>
        <v/>
      </c>
      <c r="U191" s="15" t="str">
        <f t="shared" si="68"/>
        <v/>
      </c>
      <c r="V191" s="12" t="str">
        <f t="shared" si="69"/>
        <v/>
      </c>
      <c r="W191" s="8"/>
      <c r="X191" s="24"/>
      <c r="Y191" s="3"/>
      <c r="Z191" s="3"/>
      <c r="AA191" s="3"/>
      <c r="AB191" s="3"/>
      <c r="AC191" s="3"/>
      <c r="AD191" s="3"/>
      <c r="AE191" s="3"/>
      <c r="AF191" s="3"/>
    </row>
    <row r="192" spans="1:32">
      <c r="A192" s="8"/>
      <c r="B192" s="8"/>
      <c r="C192" s="8"/>
      <c r="D192" s="27"/>
      <c r="E192" s="25"/>
      <c r="F192" s="13"/>
      <c r="G192" s="14"/>
      <c r="H192" s="14"/>
      <c r="I192" s="14"/>
      <c r="J192" s="14"/>
      <c r="K192" s="14">
        <f>+TablaIntegrantes[[#This Row],[Activo total (COP)]]-TablaIntegrantes[[#This Row],[Pasivo total (COP)]]</f>
        <v>0</v>
      </c>
      <c r="L192" s="14"/>
      <c r="M192" s="14"/>
      <c r="N192" s="15" t="str">
        <f t="shared" si="61"/>
        <v/>
      </c>
      <c r="O192" s="15" t="str">
        <f t="shared" si="62"/>
        <v/>
      </c>
      <c r="P192" s="15" t="str">
        <f t="shared" si="63"/>
        <v/>
      </c>
      <c r="Q192" s="15" t="str">
        <f t="shared" si="64"/>
        <v/>
      </c>
      <c r="R192" s="15" t="str">
        <f t="shared" si="65"/>
        <v/>
      </c>
      <c r="S192" s="15" t="str">
        <f t="shared" si="66"/>
        <v/>
      </c>
      <c r="T192" s="15" t="str">
        <f t="shared" si="67"/>
        <v/>
      </c>
      <c r="U192" s="15" t="str">
        <f t="shared" si="68"/>
        <v/>
      </c>
      <c r="V192" s="12" t="str">
        <f t="shared" si="69"/>
        <v/>
      </c>
      <c r="W192" s="8"/>
      <c r="X192" s="24"/>
      <c r="Y192" s="3"/>
      <c r="Z192" s="3"/>
      <c r="AA192" s="3"/>
      <c r="AB192" s="3"/>
      <c r="AC192" s="3"/>
      <c r="AD192" s="3"/>
      <c r="AE192" s="3"/>
      <c r="AF192" s="3"/>
    </row>
    <row r="193" spans="1:32">
      <c r="A193" s="8"/>
      <c r="B193" s="8"/>
      <c r="C193" s="8"/>
      <c r="D193" s="27"/>
      <c r="E193" s="25"/>
      <c r="F193" s="13"/>
      <c r="G193" s="14"/>
      <c r="H193" s="14"/>
      <c r="I193" s="14"/>
      <c r="J193" s="14"/>
      <c r="K193" s="14">
        <f>+TablaIntegrantes[[#This Row],[Activo total (COP)]]-TablaIntegrantes[[#This Row],[Pasivo total (COP)]]</f>
        <v>0</v>
      </c>
      <c r="L193" s="14"/>
      <c r="M193" s="14"/>
      <c r="N193" s="15" t="str">
        <f t="shared" si="61"/>
        <v/>
      </c>
      <c r="O193" s="15" t="str">
        <f t="shared" si="62"/>
        <v/>
      </c>
      <c r="P193" s="15" t="str">
        <f t="shared" si="63"/>
        <v/>
      </c>
      <c r="Q193" s="15" t="str">
        <f t="shared" si="64"/>
        <v/>
      </c>
      <c r="R193" s="15" t="str">
        <f t="shared" si="65"/>
        <v/>
      </c>
      <c r="S193" s="15" t="str">
        <f t="shared" si="66"/>
        <v/>
      </c>
      <c r="T193" s="15" t="str">
        <f t="shared" si="67"/>
        <v/>
      </c>
      <c r="U193" s="15" t="str">
        <f t="shared" si="68"/>
        <v/>
      </c>
      <c r="V193" s="12" t="str">
        <f t="shared" si="69"/>
        <v/>
      </c>
      <c r="W193" s="8"/>
      <c r="X193" s="24"/>
      <c r="Y193" s="3"/>
      <c r="Z193" s="3"/>
      <c r="AA193" s="3"/>
      <c r="AB193" s="3"/>
      <c r="AC193" s="3"/>
      <c r="AD193" s="3"/>
      <c r="AE193" s="3"/>
      <c r="AF193" s="3"/>
    </row>
    <row r="194" spans="1:32">
      <c r="A194" s="8"/>
      <c r="B194" s="8"/>
      <c r="C194" s="8"/>
      <c r="D194" s="27"/>
      <c r="E194" s="25"/>
      <c r="F194" s="13"/>
      <c r="G194" s="14"/>
      <c r="H194" s="14"/>
      <c r="I194" s="14"/>
      <c r="J194" s="14"/>
      <c r="K194" s="14">
        <f>+TablaIntegrantes[[#This Row],[Activo total (COP)]]-TablaIntegrantes[[#This Row],[Pasivo total (COP)]]</f>
        <v>0</v>
      </c>
      <c r="L194" s="14"/>
      <c r="M194" s="14"/>
      <c r="N194" s="15" t="str">
        <f t="shared" si="61"/>
        <v/>
      </c>
      <c r="O194" s="15" t="str">
        <f t="shared" si="62"/>
        <v/>
      </c>
      <c r="P194" s="15" t="str">
        <f t="shared" si="63"/>
        <v/>
      </c>
      <c r="Q194" s="15" t="str">
        <f t="shared" si="64"/>
        <v/>
      </c>
      <c r="R194" s="15" t="str">
        <f t="shared" si="65"/>
        <v/>
      </c>
      <c r="S194" s="15" t="str">
        <f t="shared" si="66"/>
        <v/>
      </c>
      <c r="T194" s="15" t="str">
        <f t="shared" si="67"/>
        <v/>
      </c>
      <c r="U194" s="15" t="str">
        <f t="shared" si="68"/>
        <v/>
      </c>
      <c r="V194" s="12" t="str">
        <f t="shared" si="69"/>
        <v/>
      </c>
      <c r="W194" s="8"/>
      <c r="X194" s="24"/>
      <c r="Y194" s="3"/>
      <c r="Z194" s="3"/>
      <c r="AA194" s="3"/>
      <c r="AB194" s="3"/>
      <c r="AC194" s="3"/>
      <c r="AD194" s="3"/>
      <c r="AE194" s="3"/>
      <c r="AF194" s="3"/>
    </row>
    <row r="195" spans="1:32">
      <c r="A195" s="8"/>
      <c r="B195" s="8"/>
      <c r="C195" s="8"/>
      <c r="D195" s="27"/>
      <c r="E195" s="25"/>
      <c r="F195" s="13"/>
      <c r="G195" s="14"/>
      <c r="H195" s="14"/>
      <c r="I195" s="14"/>
      <c r="J195" s="14"/>
      <c r="K195" s="14">
        <f>+TablaIntegrantes[[#This Row],[Activo total (COP)]]-TablaIntegrantes[[#This Row],[Pasivo total (COP)]]</f>
        <v>0</v>
      </c>
      <c r="L195" s="14"/>
      <c r="M195" s="14"/>
      <c r="N195" s="15" t="str">
        <f t="shared" si="61"/>
        <v/>
      </c>
      <c r="O195" s="15" t="str">
        <f t="shared" si="62"/>
        <v/>
      </c>
      <c r="P195" s="15" t="str">
        <f t="shared" si="63"/>
        <v/>
      </c>
      <c r="Q195" s="15" t="str">
        <f t="shared" si="64"/>
        <v/>
      </c>
      <c r="R195" s="15" t="str">
        <f t="shared" si="65"/>
        <v/>
      </c>
      <c r="S195" s="15" t="str">
        <f t="shared" si="66"/>
        <v/>
      </c>
      <c r="T195" s="15" t="str">
        <f t="shared" si="67"/>
        <v/>
      </c>
      <c r="U195" s="15" t="str">
        <f t="shared" si="68"/>
        <v/>
      </c>
      <c r="V195" s="12" t="str">
        <f t="shared" si="69"/>
        <v/>
      </c>
      <c r="W195" s="8"/>
      <c r="X195" s="24"/>
      <c r="Y195" s="3"/>
      <c r="Z195" s="3"/>
      <c r="AA195" s="3"/>
      <c r="AB195" s="3"/>
      <c r="AC195" s="3"/>
      <c r="AD195" s="3"/>
      <c r="AE195" s="3"/>
      <c r="AF195" s="3"/>
    </row>
    <row r="196" spans="1:32">
      <c r="A196" s="8"/>
      <c r="B196" s="8"/>
      <c r="C196" s="8"/>
      <c r="D196" s="27"/>
      <c r="E196" s="25"/>
      <c r="F196" s="13"/>
      <c r="G196" s="14"/>
      <c r="H196" s="14"/>
      <c r="I196" s="14"/>
      <c r="J196" s="14"/>
      <c r="K196" s="14">
        <f>+TablaIntegrantes[[#This Row],[Activo total (COP)]]-TablaIntegrantes[[#This Row],[Pasivo total (COP)]]</f>
        <v>0</v>
      </c>
      <c r="L196" s="14"/>
      <c r="M196" s="14"/>
      <c r="N196" s="15" t="str">
        <f t="shared" si="61"/>
        <v/>
      </c>
      <c r="O196" s="15" t="str">
        <f t="shared" si="62"/>
        <v/>
      </c>
      <c r="P196" s="15" t="str">
        <f t="shared" si="63"/>
        <v/>
      </c>
      <c r="Q196" s="15" t="str">
        <f t="shared" si="64"/>
        <v/>
      </c>
      <c r="R196" s="15" t="str">
        <f t="shared" si="65"/>
        <v/>
      </c>
      <c r="S196" s="15" t="str">
        <f t="shared" si="66"/>
        <v/>
      </c>
      <c r="T196" s="15" t="str">
        <f t="shared" si="67"/>
        <v/>
      </c>
      <c r="U196" s="15" t="str">
        <f t="shared" si="68"/>
        <v/>
      </c>
      <c r="V196" s="12" t="str">
        <f t="shared" si="69"/>
        <v/>
      </c>
      <c r="W196" s="8"/>
      <c r="X196" s="24"/>
      <c r="Y196" s="3"/>
      <c r="Z196" s="3"/>
      <c r="AA196" s="3"/>
      <c r="AB196" s="3"/>
      <c r="AC196" s="3"/>
      <c r="AD196" s="3"/>
      <c r="AE196" s="3"/>
      <c r="AF196" s="3"/>
    </row>
    <row r="197" spans="1:32">
      <c r="A197" s="8"/>
      <c r="B197" s="8"/>
      <c r="C197" s="8"/>
      <c r="D197" s="27"/>
      <c r="E197" s="25"/>
      <c r="F197" s="13"/>
      <c r="G197" s="14"/>
      <c r="H197" s="14"/>
      <c r="I197" s="14"/>
      <c r="J197" s="14"/>
      <c r="K197" s="14">
        <f>+TablaIntegrantes[[#This Row],[Activo total (COP)]]-TablaIntegrantes[[#This Row],[Pasivo total (COP)]]</f>
        <v>0</v>
      </c>
      <c r="L197" s="14"/>
      <c r="M197" s="14"/>
      <c r="N197" s="15" t="str">
        <f t="shared" ref="N197:N204" si="70">IF(A197="","",G197-H197)</f>
        <v/>
      </c>
      <c r="O197" s="15" t="str">
        <f t="shared" ref="O197:O204" si="71">IF(A197="","",G197*F197)</f>
        <v/>
      </c>
      <c r="P197" s="15" t="str">
        <f t="shared" ref="P197:P204" si="72">IF(A197="","",H197*F197)</f>
        <v/>
      </c>
      <c r="Q197" s="15" t="str">
        <f t="shared" ref="Q197:Q204" si="73">IF(A197="","",I197*F197)</f>
        <v/>
      </c>
      <c r="R197" s="15" t="str">
        <f t="shared" ref="R197:R204" si="74">IF(A197="","",J197*F197)</f>
        <v/>
      </c>
      <c r="S197" s="15" t="str">
        <f t="shared" ref="S197:S204" si="75">IF(A197="","",K197*F197)</f>
        <v/>
      </c>
      <c r="T197" s="15" t="str">
        <f t="shared" ref="T197:T204" si="76">IF(A197="","",L197*F197)</f>
        <v/>
      </c>
      <c r="U197" s="15" t="str">
        <f t="shared" ref="U197:U204" si="77">IF(A197="","",M197*F197)</f>
        <v/>
      </c>
      <c r="V197" s="12" t="str">
        <f t="shared" ref="V197:V204" si="78">IF(A197="","",IF(OR(F197&lt;=0,F197&gt;1),"REVISAR %",IF(OR(I197&lt;G197,J197&lt;H197),"REVISAR CLASIFICACIÓN","OK")))</f>
        <v/>
      </c>
      <c r="W197" s="8"/>
      <c r="X197" s="24"/>
      <c r="Y197" s="3"/>
      <c r="Z197" s="3"/>
      <c r="AA197" s="3"/>
      <c r="AB197" s="3"/>
      <c r="AC197" s="3"/>
      <c r="AD197" s="3"/>
      <c r="AE197" s="3"/>
      <c r="AF197" s="3"/>
    </row>
    <row r="198" spans="1:32">
      <c r="A198" s="8"/>
      <c r="B198" s="8"/>
      <c r="C198" s="8"/>
      <c r="D198" s="27"/>
      <c r="E198" s="25"/>
      <c r="F198" s="13"/>
      <c r="G198" s="14"/>
      <c r="H198" s="14"/>
      <c r="I198" s="14"/>
      <c r="J198" s="14"/>
      <c r="K198" s="14">
        <f>+TablaIntegrantes[[#This Row],[Activo total (COP)]]-TablaIntegrantes[[#This Row],[Pasivo total (COP)]]</f>
        <v>0</v>
      </c>
      <c r="L198" s="14"/>
      <c r="M198" s="14"/>
      <c r="N198" s="15" t="str">
        <f t="shared" si="70"/>
        <v/>
      </c>
      <c r="O198" s="15" t="str">
        <f t="shared" si="71"/>
        <v/>
      </c>
      <c r="P198" s="15" t="str">
        <f t="shared" si="72"/>
        <v/>
      </c>
      <c r="Q198" s="15" t="str">
        <f t="shared" si="73"/>
        <v/>
      </c>
      <c r="R198" s="15" t="str">
        <f t="shared" si="74"/>
        <v/>
      </c>
      <c r="S198" s="15" t="str">
        <f t="shared" si="75"/>
        <v/>
      </c>
      <c r="T198" s="15" t="str">
        <f t="shared" si="76"/>
        <v/>
      </c>
      <c r="U198" s="15" t="str">
        <f t="shared" si="77"/>
        <v/>
      </c>
      <c r="V198" s="12" t="str">
        <f t="shared" si="78"/>
        <v/>
      </c>
      <c r="W198" s="8"/>
      <c r="X198" s="24"/>
      <c r="Y198" s="3"/>
      <c r="Z198" s="3"/>
      <c r="AA198" s="3"/>
      <c r="AB198" s="3"/>
      <c r="AC198" s="3"/>
      <c r="AD198" s="3"/>
      <c r="AE198" s="3"/>
      <c r="AF198" s="3"/>
    </row>
    <row r="199" spans="1:32">
      <c r="A199" s="8"/>
      <c r="B199" s="8"/>
      <c r="C199" s="8"/>
      <c r="D199" s="27"/>
      <c r="E199" s="25"/>
      <c r="F199" s="13"/>
      <c r="G199" s="14"/>
      <c r="H199" s="14"/>
      <c r="I199" s="14"/>
      <c r="J199" s="14"/>
      <c r="K199" s="14">
        <f>+TablaIntegrantes[[#This Row],[Activo total (COP)]]-TablaIntegrantes[[#This Row],[Pasivo total (COP)]]</f>
        <v>0</v>
      </c>
      <c r="L199" s="14"/>
      <c r="M199" s="14"/>
      <c r="N199" s="15" t="str">
        <f t="shared" si="70"/>
        <v/>
      </c>
      <c r="O199" s="15" t="str">
        <f t="shared" si="71"/>
        <v/>
      </c>
      <c r="P199" s="15" t="str">
        <f t="shared" si="72"/>
        <v/>
      </c>
      <c r="Q199" s="15" t="str">
        <f t="shared" si="73"/>
        <v/>
      </c>
      <c r="R199" s="15" t="str">
        <f t="shared" si="74"/>
        <v/>
      </c>
      <c r="S199" s="15" t="str">
        <f t="shared" si="75"/>
        <v/>
      </c>
      <c r="T199" s="15" t="str">
        <f t="shared" si="76"/>
        <v/>
      </c>
      <c r="U199" s="15" t="str">
        <f t="shared" si="77"/>
        <v/>
      </c>
      <c r="V199" s="12" t="str">
        <f t="shared" si="78"/>
        <v/>
      </c>
      <c r="W199" s="8"/>
      <c r="X199" s="24"/>
      <c r="Y199" s="3"/>
      <c r="Z199" s="3"/>
      <c r="AA199" s="3"/>
      <c r="AB199" s="3"/>
      <c r="AC199" s="3"/>
      <c r="AD199" s="3"/>
      <c r="AE199" s="3"/>
      <c r="AF199" s="3"/>
    </row>
    <row r="200" spans="1:32">
      <c r="A200" s="8"/>
      <c r="B200" s="8"/>
      <c r="C200" s="8"/>
      <c r="D200" s="27"/>
      <c r="E200" s="25"/>
      <c r="F200" s="13"/>
      <c r="G200" s="14"/>
      <c r="H200" s="14"/>
      <c r="I200" s="14"/>
      <c r="J200" s="14"/>
      <c r="K200" s="14">
        <f>+TablaIntegrantes[[#This Row],[Activo total (COP)]]-TablaIntegrantes[[#This Row],[Pasivo total (COP)]]</f>
        <v>0</v>
      </c>
      <c r="L200" s="14"/>
      <c r="M200" s="14"/>
      <c r="N200" s="15" t="str">
        <f t="shared" si="70"/>
        <v/>
      </c>
      <c r="O200" s="15" t="str">
        <f t="shared" si="71"/>
        <v/>
      </c>
      <c r="P200" s="15" t="str">
        <f t="shared" si="72"/>
        <v/>
      </c>
      <c r="Q200" s="15" t="str">
        <f t="shared" si="73"/>
        <v/>
      </c>
      <c r="R200" s="15" t="str">
        <f t="shared" si="74"/>
        <v/>
      </c>
      <c r="S200" s="15" t="str">
        <f t="shared" si="75"/>
        <v/>
      </c>
      <c r="T200" s="15" t="str">
        <f t="shared" si="76"/>
        <v/>
      </c>
      <c r="U200" s="15" t="str">
        <f t="shared" si="77"/>
        <v/>
      </c>
      <c r="V200" s="12" t="str">
        <f t="shared" si="78"/>
        <v/>
      </c>
      <c r="W200" s="8"/>
      <c r="X200" s="24"/>
      <c r="Y200" s="3"/>
      <c r="Z200" s="3"/>
      <c r="AA200" s="3"/>
      <c r="AB200" s="3"/>
      <c r="AC200" s="3"/>
      <c r="AD200" s="3"/>
      <c r="AE200" s="3"/>
      <c r="AF200" s="3"/>
    </row>
    <row r="201" spans="1:32">
      <c r="A201" s="8"/>
      <c r="B201" s="8"/>
      <c r="C201" s="8"/>
      <c r="D201" s="27"/>
      <c r="E201" s="25"/>
      <c r="F201" s="13"/>
      <c r="G201" s="14"/>
      <c r="H201" s="14"/>
      <c r="I201" s="14"/>
      <c r="J201" s="14"/>
      <c r="K201" s="14">
        <f>+TablaIntegrantes[[#This Row],[Activo total (COP)]]-TablaIntegrantes[[#This Row],[Pasivo total (COP)]]</f>
        <v>0</v>
      </c>
      <c r="L201" s="14"/>
      <c r="M201" s="14"/>
      <c r="N201" s="15" t="str">
        <f t="shared" si="70"/>
        <v/>
      </c>
      <c r="O201" s="15" t="str">
        <f t="shared" si="71"/>
        <v/>
      </c>
      <c r="P201" s="15" t="str">
        <f t="shared" si="72"/>
        <v/>
      </c>
      <c r="Q201" s="15" t="str">
        <f t="shared" si="73"/>
        <v/>
      </c>
      <c r="R201" s="15" t="str">
        <f t="shared" si="74"/>
        <v/>
      </c>
      <c r="S201" s="15" t="str">
        <f t="shared" si="75"/>
        <v/>
      </c>
      <c r="T201" s="15" t="str">
        <f t="shared" si="76"/>
        <v/>
      </c>
      <c r="U201" s="15" t="str">
        <f t="shared" si="77"/>
        <v/>
      </c>
      <c r="V201" s="12" t="str">
        <f t="shared" si="78"/>
        <v/>
      </c>
      <c r="W201" s="8"/>
      <c r="X201" s="24"/>
      <c r="Y201" s="3"/>
      <c r="Z201" s="3"/>
      <c r="AA201" s="3"/>
      <c r="AB201" s="3"/>
      <c r="AC201" s="3"/>
      <c r="AD201" s="3"/>
      <c r="AE201" s="3"/>
      <c r="AF201" s="3"/>
    </row>
    <row r="202" spans="1:32">
      <c r="A202" s="8"/>
      <c r="B202" s="8"/>
      <c r="C202" s="8"/>
      <c r="D202" s="27"/>
      <c r="E202" s="25"/>
      <c r="F202" s="13"/>
      <c r="G202" s="14"/>
      <c r="H202" s="14"/>
      <c r="I202" s="14"/>
      <c r="J202" s="14"/>
      <c r="K202" s="14">
        <f>+TablaIntegrantes[[#This Row],[Activo total (COP)]]-TablaIntegrantes[[#This Row],[Pasivo total (COP)]]</f>
        <v>0</v>
      </c>
      <c r="L202" s="14"/>
      <c r="M202" s="14"/>
      <c r="N202" s="15" t="str">
        <f t="shared" si="70"/>
        <v/>
      </c>
      <c r="O202" s="15" t="str">
        <f t="shared" si="71"/>
        <v/>
      </c>
      <c r="P202" s="15" t="str">
        <f t="shared" si="72"/>
        <v/>
      </c>
      <c r="Q202" s="15" t="str">
        <f t="shared" si="73"/>
        <v/>
      </c>
      <c r="R202" s="15" t="str">
        <f t="shared" si="74"/>
        <v/>
      </c>
      <c r="S202" s="15" t="str">
        <f t="shared" si="75"/>
        <v/>
      </c>
      <c r="T202" s="15" t="str">
        <f t="shared" si="76"/>
        <v/>
      </c>
      <c r="U202" s="15" t="str">
        <f t="shared" si="77"/>
        <v/>
      </c>
      <c r="V202" s="12" t="str">
        <f t="shared" si="78"/>
        <v/>
      </c>
      <c r="W202" s="8"/>
      <c r="X202" s="24"/>
      <c r="Y202" s="3"/>
      <c r="Z202" s="3"/>
      <c r="AA202" s="3"/>
      <c r="AB202" s="3"/>
      <c r="AC202" s="3"/>
      <c r="AD202" s="3"/>
      <c r="AE202" s="3"/>
      <c r="AF202" s="3"/>
    </row>
    <row r="203" spans="1:32">
      <c r="A203" s="8"/>
      <c r="B203" s="8"/>
      <c r="C203" s="8"/>
      <c r="D203" s="27"/>
      <c r="E203" s="25"/>
      <c r="F203" s="13"/>
      <c r="G203" s="14"/>
      <c r="H203" s="14"/>
      <c r="I203" s="14"/>
      <c r="J203" s="14"/>
      <c r="K203" s="14">
        <f>+TablaIntegrantes[[#This Row],[Activo total (COP)]]-TablaIntegrantes[[#This Row],[Pasivo total (COP)]]</f>
        <v>0</v>
      </c>
      <c r="L203" s="14"/>
      <c r="M203" s="14"/>
      <c r="N203" s="15" t="str">
        <f t="shared" si="70"/>
        <v/>
      </c>
      <c r="O203" s="15" t="str">
        <f t="shared" si="71"/>
        <v/>
      </c>
      <c r="P203" s="15" t="str">
        <f t="shared" si="72"/>
        <v/>
      </c>
      <c r="Q203" s="15" t="str">
        <f t="shared" si="73"/>
        <v/>
      </c>
      <c r="R203" s="15" t="str">
        <f t="shared" si="74"/>
        <v/>
      </c>
      <c r="S203" s="15" t="str">
        <f t="shared" si="75"/>
        <v/>
      </c>
      <c r="T203" s="15" t="str">
        <f t="shared" si="76"/>
        <v/>
      </c>
      <c r="U203" s="15" t="str">
        <f t="shared" si="77"/>
        <v/>
      </c>
      <c r="V203" s="12" t="str">
        <f t="shared" si="78"/>
        <v/>
      </c>
      <c r="W203" s="8"/>
      <c r="X203" s="24"/>
      <c r="Y203" s="3"/>
      <c r="Z203" s="3"/>
      <c r="AA203" s="3"/>
      <c r="AB203" s="3"/>
      <c r="AC203" s="3"/>
      <c r="AD203" s="3"/>
      <c r="AE203" s="3"/>
      <c r="AF203" s="3"/>
    </row>
    <row r="204" spans="1:32">
      <c r="A204" s="8"/>
      <c r="B204" s="8"/>
      <c r="C204" s="8"/>
      <c r="D204" s="27"/>
      <c r="E204" s="25"/>
      <c r="F204" s="13"/>
      <c r="G204" s="14"/>
      <c r="H204" s="14"/>
      <c r="I204" s="14"/>
      <c r="J204" s="14"/>
      <c r="K204" s="14">
        <f>+TablaIntegrantes[[#This Row],[Activo total (COP)]]-TablaIntegrantes[[#This Row],[Pasivo total (COP)]]</f>
        <v>0</v>
      </c>
      <c r="L204" s="14"/>
      <c r="M204" s="14"/>
      <c r="N204" s="15" t="str">
        <f t="shared" si="70"/>
        <v/>
      </c>
      <c r="O204" s="15" t="str">
        <f t="shared" si="71"/>
        <v/>
      </c>
      <c r="P204" s="15" t="str">
        <f t="shared" si="72"/>
        <v/>
      </c>
      <c r="Q204" s="15" t="str">
        <f t="shared" si="73"/>
        <v/>
      </c>
      <c r="R204" s="15" t="str">
        <f t="shared" si="74"/>
        <v/>
      </c>
      <c r="S204" s="15" t="str">
        <f t="shared" si="75"/>
        <v/>
      </c>
      <c r="T204" s="15" t="str">
        <f t="shared" si="76"/>
        <v/>
      </c>
      <c r="U204" s="15" t="str">
        <f t="shared" si="77"/>
        <v/>
      </c>
      <c r="V204" s="12" t="str">
        <f t="shared" si="78"/>
        <v/>
      </c>
      <c r="W204" s="8"/>
      <c r="X204" s="24"/>
      <c r="Y204" s="3"/>
      <c r="Z204" s="3"/>
      <c r="AA204" s="3"/>
      <c r="AB204" s="3"/>
      <c r="AC204" s="3"/>
      <c r="AD204" s="3"/>
      <c r="AE204" s="3"/>
      <c r="AF204" s="3"/>
    </row>
    <row r="205" spans="1:3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</sheetData>
  <mergeCells count="2">
    <mergeCell ref="A1:W1"/>
    <mergeCell ref="A2:W2"/>
  </mergeCells>
  <conditionalFormatting sqref="V5:V204">
    <cfRule type="expression" dxfId="57" priority="1">
      <formula>V5="OK"</formula>
    </cfRule>
    <cfRule type="expression" dxfId="56" priority="2">
      <formula>LEFT(V5,7)="REVISAR"</formula>
    </cfRule>
  </conditionalFormatting>
  <dataValidations count="1">
    <dataValidation type="decimal" sqref="F5:F204" xr:uid="{00000000-0002-0000-0200-000002000000}">
      <formula1>0.0001</formula1>
      <formula2>1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200-000000000000}">
          <x14:formula1>
            <xm:f>Evaluación!$A$7:$A$36</xm:f>
          </x14:formula1>
          <xm:sqref>A5:A204</xm:sqref>
        </x14:dataValidation>
        <x14:dataValidation type="list" xr:uid="{00000000-0002-0000-0200-000001000000}">
          <x14:formula1>
            <xm:f>Parámetros!$H$2:$H$4</xm:f>
          </x14:formula1>
          <xm:sqref>C5:C204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250"/>
  <sheetViews>
    <sheetView workbookViewId="0">
      <selection activeCell="G7" sqref="G7"/>
    </sheetView>
  </sheetViews>
  <sheetFormatPr baseColWidth="10" defaultColWidth="9" defaultRowHeight="14.25"/>
  <cols>
    <col min="1" max="1" width="9" customWidth="1"/>
    <col min="2" max="2" width="30" customWidth="1"/>
    <col min="3" max="5" width="16" customWidth="1"/>
    <col min="6" max="6" width="15" customWidth="1"/>
    <col min="7" max="7" width="18" customWidth="1"/>
    <col min="8" max="8" width="16" customWidth="1"/>
    <col min="9" max="10" width="18" customWidth="1"/>
    <col min="11" max="11" width="16" customWidth="1"/>
    <col min="12" max="12" width="17" customWidth="1"/>
    <col min="13" max="14" width="18" customWidth="1"/>
    <col min="15" max="15" width="16" customWidth="1"/>
    <col min="16" max="16" width="20" customWidth="1"/>
    <col min="17" max="18" width="18" customWidth="1"/>
    <col min="19" max="20" width="19" customWidth="1"/>
    <col min="21" max="23" width="20" customWidth="1"/>
    <col min="24" max="24" width="21" customWidth="1"/>
    <col min="25" max="25" width="19" customWidth="1"/>
    <col min="26" max="26" width="20" customWidth="1"/>
    <col min="27" max="28" width="18" customWidth="1"/>
    <col min="29" max="30" width="19" customWidth="1"/>
    <col min="31" max="31" width="18" customWidth="1"/>
    <col min="32" max="32" width="40" customWidth="1"/>
    <col min="33" max="33" width="22" customWidth="1"/>
  </cols>
  <sheetData>
    <row r="1" spans="1:33" ht="27.95" customHeight="1">
      <c r="A1" s="56" t="s">
        <v>13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</row>
    <row r="2" spans="1:33" ht="33.950000000000003" customHeight="1">
      <c r="A2" s="60" t="s">
        <v>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</row>
    <row r="3" spans="1:3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45">
      <c r="A4" s="5" t="s">
        <v>1</v>
      </c>
      <c r="B4" s="6">
        <f>COUNTIF(B7:B36,"?*")</f>
        <v>3</v>
      </c>
      <c r="C4" s="7"/>
      <c r="D4" s="6" t="s">
        <v>2</v>
      </c>
      <c r="E4" s="6">
        <f>COUNTIF(AE7:AE36,"HABILITADO")</f>
        <v>2</v>
      </c>
      <c r="F4" s="7"/>
      <c r="G4" s="6" t="s">
        <v>3</v>
      </c>
      <c r="H4" s="6">
        <f>COUNTIF(AE7:AE36,"NO HABILITADO")</f>
        <v>1</v>
      </c>
      <c r="I4" s="7"/>
      <c r="J4" s="6" t="s">
        <v>4</v>
      </c>
      <c r="K4" s="6">
        <f>COUNTIF(AE7:AE36,"PENDIENTE")</f>
        <v>0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</row>
    <row r="5" spans="1:3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3" ht="56.1" customHeight="1">
      <c r="A6" s="1" t="s">
        <v>10</v>
      </c>
      <c r="B6" s="1" t="s">
        <v>11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" t="s">
        <v>24</v>
      </c>
      <c r="M6" s="1" t="s">
        <v>25</v>
      </c>
      <c r="N6" s="1" t="s">
        <v>26</v>
      </c>
      <c r="O6" s="1" t="s">
        <v>27</v>
      </c>
      <c r="P6" s="1" t="s">
        <v>28</v>
      </c>
      <c r="Q6" s="1" t="s">
        <v>29</v>
      </c>
      <c r="R6" s="1" t="s">
        <v>30</v>
      </c>
      <c r="S6" s="1" t="s">
        <v>31</v>
      </c>
      <c r="T6" s="1" t="s">
        <v>32</v>
      </c>
      <c r="U6" s="1" t="s">
        <v>33</v>
      </c>
      <c r="V6" s="1" t="s">
        <v>34</v>
      </c>
      <c r="W6" s="1" t="s">
        <v>35</v>
      </c>
      <c r="X6" s="1" t="s">
        <v>36</v>
      </c>
      <c r="Y6" s="1" t="s">
        <v>37</v>
      </c>
      <c r="Z6" s="1" t="s">
        <v>38</v>
      </c>
      <c r="AA6" s="1" t="s">
        <v>39</v>
      </c>
      <c r="AB6" s="1" t="s">
        <v>40</v>
      </c>
      <c r="AC6" s="1" t="s">
        <v>41</v>
      </c>
      <c r="AD6" s="1" t="s">
        <v>42</v>
      </c>
      <c r="AE6" s="1" t="s">
        <v>12</v>
      </c>
      <c r="AF6" s="1" t="s">
        <v>43</v>
      </c>
      <c r="AG6" s="22" t="s">
        <v>44</v>
      </c>
    </row>
    <row r="7" spans="1:33" ht="15">
      <c r="A7" s="8" t="s">
        <v>45</v>
      </c>
      <c r="B7" s="4" t="str">
        <f>IFERROR(INDEX(Integrantes!$B$5:$B$204,MATCH($A7,Integrantes!$A$5:$A$204,0)),"")</f>
        <v>UT SERAGLO</v>
      </c>
      <c r="C7" s="4" t="str">
        <f>IFERROR(INDEX(Integrantes!$C$5:$C$204,MATCH($A7,Integrantes!$A$5:$A$204,0)),"")</f>
        <v>Unión Temporal</v>
      </c>
      <c r="D7" s="8" t="s">
        <v>97</v>
      </c>
      <c r="E7" s="8" t="s">
        <v>97</v>
      </c>
      <c r="F7" s="8" t="s">
        <v>97</v>
      </c>
      <c r="G7" s="8" t="s">
        <v>97</v>
      </c>
      <c r="H7" s="9">
        <f>IF(B7="","",SUMIF(Integrantes!$A$5:$A$204,$A7,Integrantes!$F$5:$F$204))</f>
        <v>1</v>
      </c>
      <c r="I7" s="10">
        <f>IF(B7="","",SUMIF(Integrantes!$A$5:$A$204,$A7,Integrantes!$O$5:$O$204))</f>
        <v>2961232660.5999999</v>
      </c>
      <c r="J7" s="10">
        <f>IF(B7="","",SUMIF(Integrantes!$A$5:$A$204,$A7,Integrantes!$P$5:$P$204))</f>
        <v>727641921.06999993</v>
      </c>
      <c r="K7" s="11">
        <f t="shared" ref="K7:K36" si="0">IF(B7="","",IF(J7=0,"SIN PASIVO CTE",I7/J7))</f>
        <v>4.0696289958740932</v>
      </c>
      <c r="L7" s="4" t="str">
        <f>IF(B7="","",IF(ABS(H7-1)&gt;0.0001,"REVISAR %",IF(J7=0,"CUMPLE",IF(K7&gt;=Parámetros!$D$10,"CUMPLE","NO CUMPLE"))))</f>
        <v>CUMPLE</v>
      </c>
      <c r="M7" s="10">
        <f>IF(B7="","",SUMIF(Integrantes!$A$5:$A$204,$A7,Integrantes!$Q$5:$Q$204))</f>
        <v>5548704833.9099998</v>
      </c>
      <c r="N7" s="10">
        <f>IF(B7="","",SUMIF(Integrantes!$A$5:$A$204,$A7,Integrantes!$R$5:$R$204))</f>
        <v>2320278548.77</v>
      </c>
      <c r="O7" s="9">
        <f t="shared" ref="O7:O36" si="1">IF(B7="","",IF(M7=0,"NO CALCULABLE",N7/M7))</f>
        <v>0.41816579151768862</v>
      </c>
      <c r="P7" s="4" t="str">
        <f>IF(B7="","",IF(ABS(H7-1)&gt;0.0001,"REVISAR %",IF(M7=0,"REVISAR",IF(O7&lt;=Parámetros!$D$11,"CUMPLE","NO CUMPLE"))))</f>
        <v>CUMPLE</v>
      </c>
      <c r="Q7" s="10">
        <f>IF(B7="","",SUMIF(Integrantes!$A$5:$A$204,$A7,Integrantes!$T$5:$T$204))</f>
        <v>1579084934.8899999</v>
      </c>
      <c r="R7" s="10">
        <f>IF(B7="","",SUMIF(Integrantes!$A$5:$A$204,$A7,Integrantes!$U$5:$U$204))</f>
        <v>87172024.189999998</v>
      </c>
      <c r="S7" s="11">
        <f t="shared" ref="S7:S36" si="2">IF(B7="","",IF(R7=0,"SIN GASTOS INTERESES",Q7/R7))</f>
        <v>18.11458377343893</v>
      </c>
      <c r="T7" s="4" t="str">
        <f>IF(B7="","",IF(ABS(H7-1)&gt;0.0001,"REVISAR %",IF(R7=0,IF(Q7&lt;0,"NO CUMPLE","CUMPLE"),IF(S7&gt;=Parámetros!$D$12,"CUMPLE","NO CUMPLE"))))</f>
        <v>CUMPLE</v>
      </c>
      <c r="U7" s="10">
        <f>IF(B7="","",SUMIF(Integrantes!$A$5:$A$204,$A7,Integrantes!$N$5:$N$204))</f>
        <v>29817417649</v>
      </c>
      <c r="V7" s="10">
        <f>IF(B7="","",Parámetros!$D$13)</f>
        <v>18331217336.799999</v>
      </c>
      <c r="W7" s="4" t="str">
        <f t="shared" ref="W7:W36" si="3">IF(B7="","",IF(ABS(H7-1)&gt;0.0001,"REVISAR %",IF(U7&gt;=V7,"CUMPLE","NO CUMPLE")))</f>
        <v>CUMPLE</v>
      </c>
      <c r="X7" s="10">
        <f>IF(B7="","",SUMIF(Integrantes!$A$5:$A$204,$A7,Integrantes!$S$5:$S$204))</f>
        <v>3228426285.1399999</v>
      </c>
      <c r="Y7" s="9">
        <f t="shared" ref="Y7:Y36" si="4">IF(B7="","",IF(X7&lt;=0,"NO CALCULABLE",Q7/X7))</f>
        <v>0.48911909253071989</v>
      </c>
      <c r="Z7" s="4" t="str">
        <f>IF(B7="","",IF(ABS(H7-1)&gt;0.0001,"REVISAR %",IF(X7&lt;=0,"REVISAR",IF(Y7&gt;=Parámetros!$D$14,"CUMPLE","NO CUMPLE"))))</f>
        <v>CUMPLE</v>
      </c>
      <c r="AA7" s="9">
        <f t="shared" ref="AA7:AA36" si="5">IF(B7="","",IF(M7&lt;=0,"NO CALCULABLE",Q7/M7))</f>
        <v>0.28458622005619783</v>
      </c>
      <c r="AB7" s="4" t="str">
        <f>IF(B7="","",IF(ABS(H7-1)&gt;0.0001,"REVISAR %",IF(M7&lt;=0,"REVISAR",IF(AA7&gt;=Parámetros!$D$15,"CUMPLE","NO CUMPLE"))))</f>
        <v>CUMPLE</v>
      </c>
      <c r="AC7" s="12" t="str">
        <f t="shared" ref="AC7:AC36" si="6">IF(B7="","",IF(COUNTIF(D7:G7,"No")&gt;0,"NO CUMPLE",IF(COUNTIF(D7:G7,"Pendiente")&gt;0,"PENDIENTE",IF(COUNTBLANK(D7:G7)&gt;0,"PENDIENTE","CUMPLE"))))</f>
        <v>CUMPLE</v>
      </c>
      <c r="AD7" s="12" t="str">
        <f t="shared" ref="AD7:AD36" si="7">IF(B7="","",IF(OR(L7="REVISAR %",P7="REVISAR %",T7="REVISAR %",W7="REVISAR %",Z7="REVISAR %",AB7="REVISAR %",P7="REVISAR",Z7="REVISAR",AB7="REVISAR"),"PENDIENTE",IF(AND(L7="CUMPLE",P7="CUMPLE",T7="CUMPLE",W7="CUMPLE",Z7="CUMPLE",AB7="CUMPLE"),"HABILITADO","NO HABILITADO")))</f>
        <v>HABILITADO</v>
      </c>
      <c r="AE7" s="12" t="str">
        <f t="shared" ref="AE7:AE36" si="8">IF(B7="","",IF(AND(AC7="CUMPLE",AD7="HABILITADO"),"HABILITADO",IF(OR(AC7="NO CUMPLE",AD7="NO HABILITADO"),"NO HABILITADO","PENDIENTE")))</f>
        <v>HABILITADO</v>
      </c>
      <c r="AF7" s="8"/>
      <c r="AG7" s="23"/>
    </row>
    <row r="8" spans="1:33" ht="15">
      <c r="A8" s="8" t="s">
        <v>46</v>
      </c>
      <c r="B8" s="4" t="str">
        <f>IFERROR(INDEX(Integrantes!$B$5:$B$204,MATCH($A8,Integrantes!$A$5:$A$204,0)),"")</f>
        <v>UT AconPro NEXUS</v>
      </c>
      <c r="C8" s="4" t="str">
        <f>IFERROR(INDEX(Integrantes!$C$5:$C$204,MATCH($A8,Integrantes!$A$5:$A$204,0)),"")</f>
        <v>Unión Temporal</v>
      </c>
      <c r="D8" s="8" t="s">
        <v>97</v>
      </c>
      <c r="E8" s="8" t="s">
        <v>97</v>
      </c>
      <c r="F8" s="8" t="s">
        <v>97</v>
      </c>
      <c r="G8" s="8" t="s">
        <v>97</v>
      </c>
      <c r="H8" s="9">
        <f>IF(B8="","",SUMIF(Integrantes!$A$5:$A$204,$A8,Integrantes!$F$5:$F$204))</f>
        <v>1</v>
      </c>
      <c r="I8" s="10">
        <f>IF(B8="","",SUMIF(Integrantes!$A$5:$A$204,$A8,Integrantes!$O$5:$O$204))</f>
        <v>13697776240.5</v>
      </c>
      <c r="J8" s="10">
        <f>IF(B8="","",SUMIF(Integrantes!$A$5:$A$204,$A8,Integrantes!$P$5:$P$204))</f>
        <v>1488268736</v>
      </c>
      <c r="K8" s="11">
        <f t="shared" si="0"/>
        <v>9.2038325533299385</v>
      </c>
      <c r="L8" s="4" t="str">
        <f>IF(B8="","",IF(ABS(H8-1)&gt;0.0001,"REVISAR %",IF(J8=0,"CUMPLE",IF(K8&gt;=Parámetros!$D$10,"CUMPLE","NO CUMPLE"))))</f>
        <v>CUMPLE</v>
      </c>
      <c r="M8" s="10">
        <f>IF(B8="","",SUMIF(Integrantes!$A$5:$A$204,$A8,Integrantes!$Q$5:$Q$204))</f>
        <v>22410432181</v>
      </c>
      <c r="N8" s="10">
        <f>IF(B8="","",SUMIF(Integrantes!$A$5:$A$204,$A8,Integrantes!$R$5:$R$204))</f>
        <v>8986695386</v>
      </c>
      <c r="O8" s="9">
        <f t="shared" si="1"/>
        <v>0.40100500130555694</v>
      </c>
      <c r="P8" s="4" t="str">
        <f>IF(B8="","",IF(ABS(H8-1)&gt;0.0001,"REVISAR %",IF(M8=0,"REVISAR",IF(O8&lt;=Parámetros!$D$11,"CUMPLE","NO CUMPLE"))))</f>
        <v>CUMPLE</v>
      </c>
      <c r="Q8" s="10">
        <f>IF(B8="","",SUMIF(Integrantes!$A$5:$A$204,$A8,Integrantes!$T$5:$T$204))</f>
        <v>4015936548</v>
      </c>
      <c r="R8" s="10">
        <f>IF(B8="","",SUMIF(Integrantes!$A$5:$A$204,$A8,Integrantes!$U$5:$U$204))</f>
        <v>115474292</v>
      </c>
      <c r="S8" s="11">
        <f t="shared" si="2"/>
        <v>34.777754238146791</v>
      </c>
      <c r="T8" s="4" t="str">
        <f>IF(B8="","",IF(ABS(H8-1)&gt;0.0001,"REVISAR %",IF(R8=0,IF(Q8&lt;0,"NO CUMPLE","CUMPLE"),IF(S8&gt;=Parámetros!$D$12,"CUMPLE","NO CUMPLE"))))</f>
        <v>CUMPLE</v>
      </c>
      <c r="U8" s="10">
        <f>IF(B8="","",SUMIF(Integrantes!$A$5:$A$204,$A8,Integrantes!$N$5:$N$204))</f>
        <v>24419015009</v>
      </c>
      <c r="V8" s="10">
        <f>IF(B8="","",Parámetros!$D$13)</f>
        <v>18331217336.799999</v>
      </c>
      <c r="W8" s="4" t="str">
        <f t="shared" si="3"/>
        <v>CUMPLE</v>
      </c>
      <c r="X8" s="10">
        <f>IF(B8="","",SUMIF(Integrantes!$A$5:$A$204,$A8,Integrantes!$S$5:$S$204))</f>
        <v>13423736795</v>
      </c>
      <c r="Y8" s="9">
        <f t="shared" si="4"/>
        <v>0.29916681244046994</v>
      </c>
      <c r="Z8" s="4" t="str">
        <f>IF(B8="","",IF(ABS(H8-1)&gt;0.0001,"REVISAR %",IF(X8&lt;=0,"REVISAR",IF(Y8&gt;=Parámetros!$D$14,"CUMPLE","NO CUMPLE"))))</f>
        <v>NO CUMPLE</v>
      </c>
      <c r="AA8" s="9">
        <f t="shared" si="5"/>
        <v>0.17919942442719999</v>
      </c>
      <c r="AB8" s="4" t="str">
        <f>IF(B8="","",IF(ABS(H8-1)&gt;0.0001,"REVISAR %",IF(M8&lt;=0,"REVISAR",IF(AA8&gt;=Parámetros!$D$15,"CUMPLE","NO CUMPLE"))))</f>
        <v>CUMPLE</v>
      </c>
      <c r="AC8" s="12" t="str">
        <f t="shared" si="6"/>
        <v>CUMPLE</v>
      </c>
      <c r="AD8" s="12" t="str">
        <f t="shared" si="7"/>
        <v>NO HABILITADO</v>
      </c>
      <c r="AE8" s="12" t="str">
        <f t="shared" si="8"/>
        <v>NO HABILITADO</v>
      </c>
      <c r="AF8" s="8"/>
      <c r="AG8" s="23"/>
    </row>
    <row r="9" spans="1:33" ht="15">
      <c r="A9" s="8" t="s">
        <v>47</v>
      </c>
      <c r="B9" s="4" t="str">
        <f>IFERROR(INDEX(Integrantes!$B$5:$B$204,MATCH($A9,Integrantes!$A$5:$A$204,0)),"")</f>
        <v>UT TEMPORAL NC 2026</v>
      </c>
      <c r="C9" s="4" t="str">
        <f>IFERROR(INDEX(Integrantes!$C$5:$C$204,MATCH($A9,Integrantes!$A$5:$A$204,0)),"")</f>
        <v>Unión Temporal</v>
      </c>
      <c r="D9" s="8" t="s">
        <v>97</v>
      </c>
      <c r="E9" s="8" t="s">
        <v>97</v>
      </c>
      <c r="F9" s="8" t="s">
        <v>97</v>
      </c>
      <c r="G9" s="8" t="s">
        <v>97</v>
      </c>
      <c r="H9" s="9">
        <f>IF(B9="","",SUMIF(Integrantes!$A$5:$A$204,$A9,Integrantes!$F$5:$F$204))</f>
        <v>1</v>
      </c>
      <c r="I9" s="10">
        <f>IF(B9="","",SUMIF(Integrantes!$A$5:$A$204,$A9,Integrantes!$O$5:$O$204))</f>
        <v>74070171121.799988</v>
      </c>
      <c r="J9" s="10">
        <f>IF(B9="","",SUMIF(Integrantes!$A$5:$A$204,$A9,Integrantes!$P$5:$P$204))</f>
        <v>14752698758</v>
      </c>
      <c r="K9" s="11">
        <f t="shared" si="0"/>
        <v>5.0207878800232182</v>
      </c>
      <c r="L9" s="4" t="str">
        <f>IF(B9="","",IF(ABS(H9-1)&gt;0.0001,"REVISAR %",IF(J9=0,"CUMPLE",IF(K9&gt;=Parámetros!$D$10,"CUMPLE","NO CUMPLE"))))</f>
        <v>CUMPLE</v>
      </c>
      <c r="M9" s="10">
        <f>IF(B9="","",SUMIF(Integrantes!$A$5:$A$204,$A9,Integrantes!$Q$5:$Q$204))</f>
        <v>96049188443.799988</v>
      </c>
      <c r="N9" s="10">
        <f>IF(B9="","",SUMIF(Integrantes!$A$5:$A$204,$A9,Integrantes!$R$5:$R$204))</f>
        <v>46929059217.800003</v>
      </c>
      <c r="O9" s="9">
        <f t="shared" si="1"/>
        <v>0.48859402123172535</v>
      </c>
      <c r="P9" s="4" t="str">
        <f>IF(B9="","",IF(ABS(H9-1)&gt;0.0001,"REVISAR %",IF(M9=0,"REVISAR",IF(O9&lt;=Parámetros!$D$11,"CUMPLE","NO CUMPLE"))))</f>
        <v>CUMPLE</v>
      </c>
      <c r="Q9" s="10">
        <f>IF(B9="","",SUMIF(Integrantes!$A$5:$A$204,$A9,Integrantes!$T$5:$T$204))</f>
        <v>18036143258.799999</v>
      </c>
      <c r="R9" s="10">
        <f>IF(B9="","",SUMIF(Integrantes!$A$5:$A$204,$A9,Integrantes!$U$5:$U$204))</f>
        <v>3152680223.7999997</v>
      </c>
      <c r="S9" s="11">
        <f t="shared" si="2"/>
        <v>5.7208920596014687</v>
      </c>
      <c r="T9" s="4" t="str">
        <f>IF(B9="","",IF(ABS(H9-1)&gt;0.0001,"REVISAR %",IF(R9=0,IF(Q9&lt;0,"NO CUMPLE","CUMPLE"),IF(S9&gt;=Parámetros!$D$12,"CUMPLE","NO CUMPLE"))))</f>
        <v>CUMPLE</v>
      </c>
      <c r="U9" s="10">
        <f>IF(B9="","",SUMIF(Integrantes!$A$5:$A$204,$A9,Integrantes!$N$5:$N$204))</f>
        <v>102932479016</v>
      </c>
      <c r="V9" s="10">
        <f>IF(B9="","",Parámetros!$D$13)</f>
        <v>18331217336.799999</v>
      </c>
      <c r="W9" s="4" t="str">
        <f t="shared" si="3"/>
        <v>CUMPLE</v>
      </c>
      <c r="X9" s="10">
        <f>IF(B9="","",SUMIF(Integrantes!$A$5:$A$204,$A9,Integrantes!$S$5:$S$204))</f>
        <v>49120129226</v>
      </c>
      <c r="Y9" s="9">
        <f t="shared" si="4"/>
        <v>0.36718436093309798</v>
      </c>
      <c r="Z9" s="4" t="str">
        <f>IF(B9="","",IF(ABS(H9-1)&gt;0.0001,"REVISAR %",IF(X9&lt;=0,"REVISAR",IF(Y9&gt;=Parámetros!$D$14,"CUMPLE","NO CUMPLE"))))</f>
        <v>CUMPLE</v>
      </c>
      <c r="AA9" s="9">
        <f t="shared" si="5"/>
        <v>0.18778027749139445</v>
      </c>
      <c r="AB9" s="4" t="str">
        <f>IF(B9="","",IF(ABS(H9-1)&gt;0.0001,"REVISAR %",IF(M9&lt;=0,"REVISAR",IF(AA9&gt;=Parámetros!$D$15,"CUMPLE","NO CUMPLE"))))</f>
        <v>CUMPLE</v>
      </c>
      <c r="AC9" s="12" t="str">
        <f t="shared" si="6"/>
        <v>CUMPLE</v>
      </c>
      <c r="AD9" s="12" t="str">
        <f t="shared" si="7"/>
        <v>HABILITADO</v>
      </c>
      <c r="AE9" s="12" t="str">
        <f t="shared" si="8"/>
        <v>HABILITADO</v>
      </c>
      <c r="AF9" s="8"/>
      <c r="AG9" s="23"/>
    </row>
    <row r="10" spans="1:33">
      <c r="A10" s="8" t="s">
        <v>48</v>
      </c>
      <c r="B10" s="4" t="str">
        <f>IFERROR(INDEX(Integrantes!$B$5:$B$204,MATCH($A10,Integrantes!$A$5:$A$204,0)),"")</f>
        <v/>
      </c>
      <c r="C10" s="4" t="str">
        <f>IFERROR(INDEX(Integrantes!$C$5:$C$204,MATCH($A10,Integrantes!$A$5:$A$204,0)),"")</f>
        <v/>
      </c>
      <c r="D10" s="8"/>
      <c r="E10" s="8"/>
      <c r="F10" s="8"/>
      <c r="G10" s="8"/>
      <c r="H10" s="9" t="str">
        <f>IF(B10="","",SUMIF(Integrantes!$A$5:$A$204,$A10,Integrantes!$F$5:$F$204))</f>
        <v/>
      </c>
      <c r="I10" s="10" t="str">
        <f>IF(B10="","",SUMIF(Integrantes!$A$5:$A$204,$A10,Integrantes!$O$5:$O$204))</f>
        <v/>
      </c>
      <c r="J10" s="10" t="str">
        <f>IF(B10="","",SUMIF(Integrantes!$A$5:$A$204,$A10,Integrantes!$P$5:$P$204))</f>
        <v/>
      </c>
      <c r="K10" s="11" t="str">
        <f t="shared" si="0"/>
        <v/>
      </c>
      <c r="L10" s="4" t="str">
        <f>IF(B10="","",IF(ABS(H10-1)&gt;0.0001,"REVISAR %",IF(J10=0,"CUMPLE",IF(K10&gt;=Parámetros!$D$10,"CUMPLE","NO CUMPLE"))))</f>
        <v/>
      </c>
      <c r="M10" s="10" t="str">
        <f>IF(B10="","",SUMIF(Integrantes!$A$5:$A$204,$A10,Integrantes!$Q$5:$Q$204))</f>
        <v/>
      </c>
      <c r="N10" s="10" t="str">
        <f>IF(B10="","",SUMIF(Integrantes!$A$5:$A$204,$A10,Integrantes!$R$5:$R$204))</f>
        <v/>
      </c>
      <c r="O10" s="9" t="str">
        <f t="shared" si="1"/>
        <v/>
      </c>
      <c r="P10" s="4" t="str">
        <f>IF(B10="","",IF(ABS(H10-1)&gt;0.0001,"REVISAR %",IF(M10=0,"REVISAR",IF(O10&lt;=Parámetros!$D$11,"CUMPLE","NO CUMPLE"))))</f>
        <v/>
      </c>
      <c r="Q10" s="10" t="str">
        <f>IF(B10="","",SUMIF(Integrantes!$A$5:$A$204,$A10,Integrantes!$T$5:$T$204))</f>
        <v/>
      </c>
      <c r="R10" s="10" t="str">
        <f>IF(B10="","",SUMIF(Integrantes!$A$5:$A$204,$A10,Integrantes!$U$5:$U$204))</f>
        <v/>
      </c>
      <c r="S10" s="11" t="str">
        <f t="shared" si="2"/>
        <v/>
      </c>
      <c r="T10" s="4" t="str">
        <f>IF(B10="","",IF(ABS(H10-1)&gt;0.0001,"REVISAR %",IF(R10=0,IF(Q10&lt;0,"NO CUMPLE","CUMPLE"),IF(S10&gt;=Parámetros!$D$12,"CUMPLE","NO CUMPLE"))))</f>
        <v/>
      </c>
      <c r="U10" s="10" t="str">
        <f>IF(B10="","",SUMIF(Integrantes!$A$5:$A$204,$A10,Integrantes!$N$5:$N$204))</f>
        <v/>
      </c>
      <c r="V10" s="10" t="str">
        <f>IF(B10="","",Parámetros!$D$13)</f>
        <v/>
      </c>
      <c r="W10" s="4" t="str">
        <f t="shared" si="3"/>
        <v/>
      </c>
      <c r="X10" s="10" t="str">
        <f>IF(B10="","",SUMIF(Integrantes!$A$5:$A$204,$A10,Integrantes!$S$5:$S$204))</f>
        <v/>
      </c>
      <c r="Y10" s="9" t="str">
        <f t="shared" si="4"/>
        <v/>
      </c>
      <c r="Z10" s="4" t="str">
        <f>IF(B10="","",IF(ABS(H10-1)&gt;0.0001,"REVISAR %",IF(X10&lt;=0,"REVISAR",IF(Y10&gt;=Parámetros!$D$14,"CUMPLE","NO CUMPLE"))))</f>
        <v/>
      </c>
      <c r="AA10" s="9" t="str">
        <f t="shared" si="5"/>
        <v/>
      </c>
      <c r="AB10" s="4" t="str">
        <f>IF(B10="","",IF(ABS(H10-1)&gt;0.0001,"REVISAR %",IF(M10&lt;=0,"REVISAR",IF(AA10&gt;=Parámetros!$D$15,"CUMPLE","NO CUMPLE"))))</f>
        <v/>
      </c>
      <c r="AC10" s="12" t="str">
        <f t="shared" si="6"/>
        <v/>
      </c>
      <c r="AD10" s="12" t="str">
        <f t="shared" si="7"/>
        <v/>
      </c>
      <c r="AE10" s="12" t="str">
        <f t="shared" si="8"/>
        <v/>
      </c>
      <c r="AF10" s="8"/>
      <c r="AG10" s="23"/>
    </row>
    <row r="11" spans="1:33">
      <c r="A11" s="8" t="s">
        <v>49</v>
      </c>
      <c r="B11" s="4" t="str">
        <f>IFERROR(INDEX(Integrantes!$B$5:$B$204,MATCH($A11,Integrantes!$A$5:$A$204,0)),"")</f>
        <v/>
      </c>
      <c r="C11" s="4" t="str">
        <f>IFERROR(INDEX(Integrantes!$C$5:$C$204,MATCH($A11,Integrantes!$A$5:$A$204,0)),"")</f>
        <v/>
      </c>
      <c r="D11" s="8"/>
      <c r="E11" s="8"/>
      <c r="F11" s="8"/>
      <c r="G11" s="8"/>
      <c r="H11" s="9" t="str">
        <f>IF(B11="","",SUMIF(Integrantes!$A$5:$A$204,$A11,Integrantes!$F$5:$F$204))</f>
        <v/>
      </c>
      <c r="I11" s="10" t="str">
        <f>IF(B11="","",SUMIF(Integrantes!$A$5:$A$204,$A11,Integrantes!$O$5:$O$204))</f>
        <v/>
      </c>
      <c r="J11" s="10" t="str">
        <f>IF(B11="","",SUMIF(Integrantes!$A$5:$A$204,$A11,Integrantes!$P$5:$P$204))</f>
        <v/>
      </c>
      <c r="K11" s="11" t="str">
        <f t="shared" si="0"/>
        <v/>
      </c>
      <c r="L11" s="4" t="str">
        <f>IF(B11="","",IF(ABS(H11-1)&gt;0.0001,"REVISAR %",IF(J11=0,"CUMPLE",IF(K11&gt;=Parámetros!$D$10,"CUMPLE","NO CUMPLE"))))</f>
        <v/>
      </c>
      <c r="M11" s="10" t="str">
        <f>IF(B11="","",SUMIF(Integrantes!$A$5:$A$204,$A11,Integrantes!$Q$5:$Q$204))</f>
        <v/>
      </c>
      <c r="N11" s="10" t="str">
        <f>IF(B11="","",SUMIF(Integrantes!$A$5:$A$204,$A11,Integrantes!$R$5:$R$204))</f>
        <v/>
      </c>
      <c r="O11" s="9" t="str">
        <f t="shared" si="1"/>
        <v/>
      </c>
      <c r="P11" s="4" t="str">
        <f>IF(B11="","",IF(ABS(H11-1)&gt;0.0001,"REVISAR %",IF(M11=0,"REVISAR",IF(O11&lt;=Parámetros!$D$11,"CUMPLE","NO CUMPLE"))))</f>
        <v/>
      </c>
      <c r="Q11" s="10" t="str">
        <f>IF(B11="","",SUMIF(Integrantes!$A$5:$A$204,$A11,Integrantes!$T$5:$T$204))</f>
        <v/>
      </c>
      <c r="R11" s="10" t="str">
        <f>IF(B11="","",SUMIF(Integrantes!$A$5:$A$204,$A11,Integrantes!$U$5:$U$204))</f>
        <v/>
      </c>
      <c r="S11" s="11" t="str">
        <f t="shared" si="2"/>
        <v/>
      </c>
      <c r="T11" s="4" t="str">
        <f>IF(B11="","",IF(ABS(H11-1)&gt;0.0001,"REVISAR %",IF(R11=0,IF(Q11&lt;0,"NO CUMPLE","CUMPLE"),IF(S11&gt;=Parámetros!$D$12,"CUMPLE","NO CUMPLE"))))</f>
        <v/>
      </c>
      <c r="U11" s="10" t="str">
        <f>IF(B11="","",SUMIF(Integrantes!$A$5:$A$204,$A11,Integrantes!$N$5:$N$204))</f>
        <v/>
      </c>
      <c r="V11" s="10" t="str">
        <f>IF(B11="","",Parámetros!$D$13)</f>
        <v/>
      </c>
      <c r="W11" s="4" t="str">
        <f t="shared" si="3"/>
        <v/>
      </c>
      <c r="X11" s="10" t="str">
        <f>IF(B11="","",SUMIF(Integrantes!$A$5:$A$204,$A11,Integrantes!$S$5:$S$204))</f>
        <v/>
      </c>
      <c r="Y11" s="9" t="str">
        <f t="shared" si="4"/>
        <v/>
      </c>
      <c r="Z11" s="4" t="str">
        <f>IF(B11="","",IF(ABS(H11-1)&gt;0.0001,"REVISAR %",IF(X11&lt;=0,"REVISAR",IF(Y11&gt;=Parámetros!$D$14,"CUMPLE","NO CUMPLE"))))</f>
        <v/>
      </c>
      <c r="AA11" s="9" t="str">
        <f t="shared" si="5"/>
        <v/>
      </c>
      <c r="AB11" s="4" t="str">
        <f>IF(B11="","",IF(ABS(H11-1)&gt;0.0001,"REVISAR %",IF(M11&lt;=0,"REVISAR",IF(AA11&gt;=Parámetros!$D$15,"CUMPLE","NO CUMPLE"))))</f>
        <v/>
      </c>
      <c r="AC11" s="12" t="str">
        <f t="shared" si="6"/>
        <v/>
      </c>
      <c r="AD11" s="12" t="str">
        <f t="shared" si="7"/>
        <v/>
      </c>
      <c r="AE11" s="12" t="str">
        <f t="shared" si="8"/>
        <v/>
      </c>
      <c r="AF11" s="8"/>
      <c r="AG11" s="23"/>
    </row>
    <row r="12" spans="1:33">
      <c r="A12" s="8" t="s">
        <v>50</v>
      </c>
      <c r="B12" s="4" t="str">
        <f>IFERROR(INDEX(Integrantes!$B$5:$B$204,MATCH($A12,Integrantes!$A$5:$A$204,0)),"")</f>
        <v/>
      </c>
      <c r="C12" s="4" t="str">
        <f>IFERROR(INDEX(Integrantes!$C$5:$C$204,MATCH($A12,Integrantes!$A$5:$A$204,0)),"")</f>
        <v/>
      </c>
      <c r="D12" s="8"/>
      <c r="E12" s="8"/>
      <c r="F12" s="8"/>
      <c r="G12" s="8"/>
      <c r="H12" s="9" t="str">
        <f>IF(B12="","",SUMIF(Integrantes!$A$5:$A$204,$A12,Integrantes!$F$5:$F$204))</f>
        <v/>
      </c>
      <c r="I12" s="10" t="str">
        <f>IF(B12="","",SUMIF(Integrantes!$A$5:$A$204,$A12,Integrantes!$O$5:$O$204))</f>
        <v/>
      </c>
      <c r="J12" s="10" t="str">
        <f>IF(B12="","",SUMIF(Integrantes!$A$5:$A$204,$A12,Integrantes!$P$5:$P$204))</f>
        <v/>
      </c>
      <c r="K12" s="11" t="str">
        <f t="shared" si="0"/>
        <v/>
      </c>
      <c r="L12" s="4" t="str">
        <f>IF(B12="","",IF(ABS(H12-1)&gt;0.0001,"REVISAR %",IF(J12=0,"CUMPLE",IF(K12&gt;=Parámetros!$D$10,"CUMPLE","NO CUMPLE"))))</f>
        <v/>
      </c>
      <c r="M12" s="10" t="str">
        <f>IF(B12="","",SUMIF(Integrantes!$A$5:$A$204,$A12,Integrantes!$Q$5:$Q$204))</f>
        <v/>
      </c>
      <c r="N12" s="10" t="str">
        <f>IF(B12="","",SUMIF(Integrantes!$A$5:$A$204,$A12,Integrantes!$R$5:$R$204))</f>
        <v/>
      </c>
      <c r="O12" s="9" t="str">
        <f t="shared" si="1"/>
        <v/>
      </c>
      <c r="P12" s="4" t="str">
        <f>IF(B12="","",IF(ABS(H12-1)&gt;0.0001,"REVISAR %",IF(M12=0,"REVISAR",IF(O12&lt;=Parámetros!$D$11,"CUMPLE","NO CUMPLE"))))</f>
        <v/>
      </c>
      <c r="Q12" s="10" t="str">
        <f>IF(B12="","",SUMIF(Integrantes!$A$5:$A$204,$A12,Integrantes!$T$5:$T$204))</f>
        <v/>
      </c>
      <c r="R12" s="10" t="str">
        <f>IF(B12="","",SUMIF(Integrantes!$A$5:$A$204,$A12,Integrantes!$U$5:$U$204))</f>
        <v/>
      </c>
      <c r="S12" s="11" t="str">
        <f t="shared" si="2"/>
        <v/>
      </c>
      <c r="T12" s="4" t="str">
        <f>IF(B12="","",IF(ABS(H12-1)&gt;0.0001,"REVISAR %",IF(R12=0,IF(Q12&lt;0,"NO CUMPLE","CUMPLE"),IF(S12&gt;=Parámetros!$D$12,"CUMPLE","NO CUMPLE"))))</f>
        <v/>
      </c>
      <c r="U12" s="10" t="str">
        <f>IF(B12="","",SUMIF(Integrantes!$A$5:$A$204,$A12,Integrantes!$N$5:$N$204))</f>
        <v/>
      </c>
      <c r="V12" s="10" t="str">
        <f>IF(B12="","",Parámetros!$D$13)</f>
        <v/>
      </c>
      <c r="W12" s="4" t="str">
        <f t="shared" si="3"/>
        <v/>
      </c>
      <c r="X12" s="10" t="str">
        <f>IF(B12="","",SUMIF(Integrantes!$A$5:$A$204,$A12,Integrantes!$S$5:$S$204))</f>
        <v/>
      </c>
      <c r="Y12" s="9" t="str">
        <f t="shared" si="4"/>
        <v/>
      </c>
      <c r="Z12" s="4" t="str">
        <f>IF(B12="","",IF(ABS(H12-1)&gt;0.0001,"REVISAR %",IF(X12&lt;=0,"REVISAR",IF(Y12&gt;=Parámetros!$D$14,"CUMPLE","NO CUMPLE"))))</f>
        <v/>
      </c>
      <c r="AA12" s="9" t="str">
        <f t="shared" si="5"/>
        <v/>
      </c>
      <c r="AB12" s="4" t="str">
        <f>IF(B12="","",IF(ABS(H12-1)&gt;0.0001,"REVISAR %",IF(M12&lt;=0,"REVISAR",IF(AA12&gt;=Parámetros!$D$15,"CUMPLE","NO CUMPLE"))))</f>
        <v/>
      </c>
      <c r="AC12" s="12" t="str">
        <f t="shared" si="6"/>
        <v/>
      </c>
      <c r="AD12" s="12" t="str">
        <f t="shared" si="7"/>
        <v/>
      </c>
      <c r="AE12" s="12" t="str">
        <f t="shared" si="8"/>
        <v/>
      </c>
      <c r="AF12" s="8"/>
      <c r="AG12" s="23"/>
    </row>
    <row r="13" spans="1:33">
      <c r="A13" s="8" t="s">
        <v>51</v>
      </c>
      <c r="B13" s="4" t="str">
        <f>IFERROR(INDEX(Integrantes!$B$5:$B$204,MATCH($A13,Integrantes!$A$5:$A$204,0)),"")</f>
        <v/>
      </c>
      <c r="C13" s="4" t="str">
        <f>IFERROR(INDEX(Integrantes!$C$5:$C$204,MATCH($A13,Integrantes!$A$5:$A$204,0)),"")</f>
        <v/>
      </c>
      <c r="D13" s="8"/>
      <c r="E13" s="8"/>
      <c r="F13" s="8"/>
      <c r="G13" s="8"/>
      <c r="H13" s="9" t="str">
        <f>IF(B13="","",SUMIF(Integrantes!$A$5:$A$204,$A13,Integrantes!$F$5:$F$204))</f>
        <v/>
      </c>
      <c r="I13" s="10" t="str">
        <f>IF(B13="","",SUMIF(Integrantes!$A$5:$A$204,$A13,Integrantes!$O$5:$O$204))</f>
        <v/>
      </c>
      <c r="J13" s="10" t="str">
        <f>IF(B13="","",SUMIF(Integrantes!$A$5:$A$204,$A13,Integrantes!$P$5:$P$204))</f>
        <v/>
      </c>
      <c r="K13" s="11" t="str">
        <f t="shared" si="0"/>
        <v/>
      </c>
      <c r="L13" s="4" t="str">
        <f>IF(B13="","",IF(ABS(H13-1)&gt;0.0001,"REVISAR %",IF(J13=0,"CUMPLE",IF(K13&gt;=Parámetros!$D$10,"CUMPLE","NO CUMPLE"))))</f>
        <v/>
      </c>
      <c r="M13" s="10" t="str">
        <f>IF(B13="","",SUMIF(Integrantes!$A$5:$A$204,$A13,Integrantes!$Q$5:$Q$204))</f>
        <v/>
      </c>
      <c r="N13" s="10" t="str">
        <f>IF(B13="","",SUMIF(Integrantes!$A$5:$A$204,$A13,Integrantes!$R$5:$R$204))</f>
        <v/>
      </c>
      <c r="O13" s="9" t="str">
        <f t="shared" si="1"/>
        <v/>
      </c>
      <c r="P13" s="4" t="str">
        <f>IF(B13="","",IF(ABS(H13-1)&gt;0.0001,"REVISAR %",IF(M13=0,"REVISAR",IF(O13&lt;=Parámetros!$D$11,"CUMPLE","NO CUMPLE"))))</f>
        <v/>
      </c>
      <c r="Q13" s="10" t="str">
        <f>IF(B13="","",SUMIF(Integrantes!$A$5:$A$204,$A13,Integrantes!$T$5:$T$204))</f>
        <v/>
      </c>
      <c r="R13" s="10" t="str">
        <f>IF(B13="","",SUMIF(Integrantes!$A$5:$A$204,$A13,Integrantes!$U$5:$U$204))</f>
        <v/>
      </c>
      <c r="S13" s="11" t="str">
        <f t="shared" si="2"/>
        <v/>
      </c>
      <c r="T13" s="4" t="str">
        <f>IF(B13="","",IF(ABS(H13-1)&gt;0.0001,"REVISAR %",IF(R13=0,IF(Q13&lt;0,"NO CUMPLE","CUMPLE"),IF(S13&gt;=Parámetros!$D$12,"CUMPLE","NO CUMPLE"))))</f>
        <v/>
      </c>
      <c r="U13" s="10" t="str">
        <f>IF(B13="","",SUMIF(Integrantes!$A$5:$A$204,$A13,Integrantes!$N$5:$N$204))</f>
        <v/>
      </c>
      <c r="V13" s="10" t="str">
        <f>IF(B13="","",Parámetros!$D$13)</f>
        <v/>
      </c>
      <c r="W13" s="4" t="str">
        <f t="shared" si="3"/>
        <v/>
      </c>
      <c r="X13" s="10" t="str">
        <f>IF(B13="","",SUMIF(Integrantes!$A$5:$A$204,$A13,Integrantes!$S$5:$S$204))</f>
        <v/>
      </c>
      <c r="Y13" s="9" t="str">
        <f t="shared" si="4"/>
        <v/>
      </c>
      <c r="Z13" s="4" t="str">
        <f>IF(B13="","",IF(ABS(H13-1)&gt;0.0001,"REVISAR %",IF(X13&lt;=0,"REVISAR",IF(Y13&gt;=Parámetros!$D$14,"CUMPLE","NO CUMPLE"))))</f>
        <v/>
      </c>
      <c r="AA13" s="9" t="str">
        <f t="shared" si="5"/>
        <v/>
      </c>
      <c r="AB13" s="4" t="str">
        <f>IF(B13="","",IF(ABS(H13-1)&gt;0.0001,"REVISAR %",IF(M13&lt;=0,"REVISAR",IF(AA13&gt;=Parámetros!$D$15,"CUMPLE","NO CUMPLE"))))</f>
        <v/>
      </c>
      <c r="AC13" s="12" t="str">
        <f t="shared" si="6"/>
        <v/>
      </c>
      <c r="AD13" s="12" t="str">
        <f t="shared" si="7"/>
        <v/>
      </c>
      <c r="AE13" s="12" t="str">
        <f t="shared" si="8"/>
        <v/>
      </c>
      <c r="AF13" s="8"/>
      <c r="AG13" s="23"/>
    </row>
    <row r="14" spans="1:33">
      <c r="A14" s="8" t="s">
        <v>52</v>
      </c>
      <c r="B14" s="4" t="str">
        <f>IFERROR(INDEX(Integrantes!$B$5:$B$204,MATCH($A14,Integrantes!$A$5:$A$204,0)),"")</f>
        <v/>
      </c>
      <c r="C14" s="4" t="str">
        <f>IFERROR(INDEX(Integrantes!$C$5:$C$204,MATCH($A14,Integrantes!$A$5:$A$204,0)),"")</f>
        <v/>
      </c>
      <c r="D14" s="8"/>
      <c r="E14" s="8"/>
      <c r="F14" s="8"/>
      <c r="G14" s="8"/>
      <c r="H14" s="9" t="str">
        <f>IF(B14="","",SUMIF(Integrantes!$A$5:$A$204,$A14,Integrantes!$F$5:$F$204))</f>
        <v/>
      </c>
      <c r="I14" s="10" t="str">
        <f>IF(B14="","",SUMIF(Integrantes!$A$5:$A$204,$A14,Integrantes!$O$5:$O$204))</f>
        <v/>
      </c>
      <c r="J14" s="10" t="str">
        <f>IF(B14="","",SUMIF(Integrantes!$A$5:$A$204,$A14,Integrantes!$P$5:$P$204))</f>
        <v/>
      </c>
      <c r="K14" s="11" t="str">
        <f t="shared" si="0"/>
        <v/>
      </c>
      <c r="L14" s="4" t="str">
        <f>IF(B14="","",IF(ABS(H14-1)&gt;0.0001,"REVISAR %",IF(J14=0,"CUMPLE",IF(K14&gt;=Parámetros!$D$10,"CUMPLE","NO CUMPLE"))))</f>
        <v/>
      </c>
      <c r="M14" s="10" t="str">
        <f>IF(B14="","",SUMIF(Integrantes!$A$5:$A$204,$A14,Integrantes!$Q$5:$Q$204))</f>
        <v/>
      </c>
      <c r="N14" s="10" t="str">
        <f>IF(B14="","",SUMIF(Integrantes!$A$5:$A$204,$A14,Integrantes!$R$5:$R$204))</f>
        <v/>
      </c>
      <c r="O14" s="9" t="str">
        <f t="shared" si="1"/>
        <v/>
      </c>
      <c r="P14" s="4" t="str">
        <f>IF(B14="","",IF(ABS(H14-1)&gt;0.0001,"REVISAR %",IF(M14=0,"REVISAR",IF(O14&lt;=Parámetros!$D$11,"CUMPLE","NO CUMPLE"))))</f>
        <v/>
      </c>
      <c r="Q14" s="10" t="str">
        <f>IF(B14="","",SUMIF(Integrantes!$A$5:$A$204,$A14,Integrantes!$T$5:$T$204))</f>
        <v/>
      </c>
      <c r="R14" s="10" t="str">
        <f>IF(B14="","",SUMIF(Integrantes!$A$5:$A$204,$A14,Integrantes!$U$5:$U$204))</f>
        <v/>
      </c>
      <c r="S14" s="11" t="str">
        <f t="shared" si="2"/>
        <v/>
      </c>
      <c r="T14" s="4" t="str">
        <f>IF(B14="","",IF(ABS(H14-1)&gt;0.0001,"REVISAR %",IF(R14=0,IF(Q14&lt;0,"NO CUMPLE","CUMPLE"),IF(S14&gt;=Parámetros!$D$12,"CUMPLE","NO CUMPLE"))))</f>
        <v/>
      </c>
      <c r="U14" s="10" t="str">
        <f>IF(B14="","",SUMIF(Integrantes!$A$5:$A$204,$A14,Integrantes!$N$5:$N$204))</f>
        <v/>
      </c>
      <c r="V14" s="10" t="str">
        <f>IF(B14="","",Parámetros!$D$13)</f>
        <v/>
      </c>
      <c r="W14" s="4" t="str">
        <f t="shared" si="3"/>
        <v/>
      </c>
      <c r="X14" s="10" t="str">
        <f>IF(B14="","",SUMIF(Integrantes!$A$5:$A$204,$A14,Integrantes!$S$5:$S$204))</f>
        <v/>
      </c>
      <c r="Y14" s="9" t="str">
        <f t="shared" si="4"/>
        <v/>
      </c>
      <c r="Z14" s="4" t="str">
        <f>IF(B14="","",IF(ABS(H14-1)&gt;0.0001,"REVISAR %",IF(X14&lt;=0,"REVISAR",IF(Y14&gt;=Parámetros!$D$14,"CUMPLE","NO CUMPLE"))))</f>
        <v/>
      </c>
      <c r="AA14" s="9" t="str">
        <f t="shared" si="5"/>
        <v/>
      </c>
      <c r="AB14" s="4" t="str">
        <f>IF(B14="","",IF(ABS(H14-1)&gt;0.0001,"REVISAR %",IF(M14&lt;=0,"REVISAR",IF(AA14&gt;=Parámetros!$D$15,"CUMPLE","NO CUMPLE"))))</f>
        <v/>
      </c>
      <c r="AC14" s="12" t="str">
        <f t="shared" si="6"/>
        <v/>
      </c>
      <c r="AD14" s="12" t="str">
        <f t="shared" si="7"/>
        <v/>
      </c>
      <c r="AE14" s="12" t="str">
        <f t="shared" si="8"/>
        <v/>
      </c>
      <c r="AF14" s="8"/>
      <c r="AG14" s="23"/>
    </row>
    <row r="15" spans="1:33">
      <c r="A15" s="8" t="s">
        <v>53</v>
      </c>
      <c r="B15" s="4" t="str">
        <f>IFERROR(INDEX(Integrantes!$B$5:$B$204,MATCH($A15,Integrantes!$A$5:$A$204,0)),"")</f>
        <v/>
      </c>
      <c r="C15" s="4" t="str">
        <f>IFERROR(INDEX(Integrantes!$C$5:$C$204,MATCH($A15,Integrantes!$A$5:$A$204,0)),"")</f>
        <v/>
      </c>
      <c r="D15" s="8"/>
      <c r="E15" s="8"/>
      <c r="F15" s="8"/>
      <c r="G15" s="8"/>
      <c r="H15" s="9" t="str">
        <f>IF(B15="","",SUMIF(Integrantes!$A$5:$A$204,$A15,Integrantes!$F$5:$F$204))</f>
        <v/>
      </c>
      <c r="I15" s="10" t="str">
        <f>IF(B15="","",SUMIF(Integrantes!$A$5:$A$204,$A15,Integrantes!$O$5:$O$204))</f>
        <v/>
      </c>
      <c r="J15" s="10" t="str">
        <f>IF(B15="","",SUMIF(Integrantes!$A$5:$A$204,$A15,Integrantes!$P$5:$P$204))</f>
        <v/>
      </c>
      <c r="K15" s="11" t="str">
        <f t="shared" si="0"/>
        <v/>
      </c>
      <c r="L15" s="4" t="str">
        <f>IF(B15="","",IF(ABS(H15-1)&gt;0.0001,"REVISAR %",IF(J15=0,"CUMPLE",IF(K15&gt;=Parámetros!$D$10,"CUMPLE","NO CUMPLE"))))</f>
        <v/>
      </c>
      <c r="M15" s="10" t="str">
        <f>IF(B15="","",SUMIF(Integrantes!$A$5:$A$204,$A15,Integrantes!$Q$5:$Q$204))</f>
        <v/>
      </c>
      <c r="N15" s="10" t="str">
        <f>IF(B15="","",SUMIF(Integrantes!$A$5:$A$204,$A15,Integrantes!$R$5:$R$204))</f>
        <v/>
      </c>
      <c r="O15" s="9" t="str">
        <f t="shared" si="1"/>
        <v/>
      </c>
      <c r="P15" s="4" t="str">
        <f>IF(B15="","",IF(ABS(H15-1)&gt;0.0001,"REVISAR %",IF(M15=0,"REVISAR",IF(O15&lt;=Parámetros!$D$11,"CUMPLE","NO CUMPLE"))))</f>
        <v/>
      </c>
      <c r="Q15" s="10" t="str">
        <f>IF(B15="","",SUMIF(Integrantes!$A$5:$A$204,$A15,Integrantes!$T$5:$T$204))</f>
        <v/>
      </c>
      <c r="R15" s="10" t="str">
        <f>IF(B15="","",SUMIF(Integrantes!$A$5:$A$204,$A15,Integrantes!$U$5:$U$204))</f>
        <v/>
      </c>
      <c r="S15" s="11" t="str">
        <f t="shared" si="2"/>
        <v/>
      </c>
      <c r="T15" s="4" t="str">
        <f>IF(B15="","",IF(ABS(H15-1)&gt;0.0001,"REVISAR %",IF(R15=0,IF(Q15&lt;0,"NO CUMPLE","CUMPLE"),IF(S15&gt;=Parámetros!$D$12,"CUMPLE","NO CUMPLE"))))</f>
        <v/>
      </c>
      <c r="U15" s="10" t="str">
        <f>IF(B15="","",SUMIF(Integrantes!$A$5:$A$204,$A15,Integrantes!$N$5:$N$204))</f>
        <v/>
      </c>
      <c r="V15" s="10" t="str">
        <f>IF(B15="","",Parámetros!$D$13)</f>
        <v/>
      </c>
      <c r="W15" s="4" t="str">
        <f t="shared" si="3"/>
        <v/>
      </c>
      <c r="X15" s="10" t="str">
        <f>IF(B15="","",SUMIF(Integrantes!$A$5:$A$204,$A15,Integrantes!$S$5:$S$204))</f>
        <v/>
      </c>
      <c r="Y15" s="9" t="str">
        <f t="shared" si="4"/>
        <v/>
      </c>
      <c r="Z15" s="4" t="str">
        <f>IF(B15="","",IF(ABS(H15-1)&gt;0.0001,"REVISAR %",IF(X15&lt;=0,"REVISAR",IF(Y15&gt;=Parámetros!$D$14,"CUMPLE","NO CUMPLE"))))</f>
        <v/>
      </c>
      <c r="AA15" s="9" t="str">
        <f t="shared" si="5"/>
        <v/>
      </c>
      <c r="AB15" s="4" t="str">
        <f>IF(B15="","",IF(ABS(H15-1)&gt;0.0001,"REVISAR %",IF(M15&lt;=0,"REVISAR",IF(AA15&gt;=Parámetros!$D$15,"CUMPLE","NO CUMPLE"))))</f>
        <v/>
      </c>
      <c r="AC15" s="12" t="str">
        <f t="shared" si="6"/>
        <v/>
      </c>
      <c r="AD15" s="12" t="str">
        <f t="shared" si="7"/>
        <v/>
      </c>
      <c r="AE15" s="12" t="str">
        <f t="shared" si="8"/>
        <v/>
      </c>
      <c r="AF15" s="8"/>
      <c r="AG15" s="23"/>
    </row>
    <row r="16" spans="1:33">
      <c r="A16" s="8" t="s">
        <v>54</v>
      </c>
      <c r="B16" s="4" t="str">
        <f>IFERROR(INDEX(Integrantes!$B$5:$B$204,MATCH($A16,Integrantes!$A$5:$A$204,0)),"")</f>
        <v/>
      </c>
      <c r="C16" s="4" t="str">
        <f>IFERROR(INDEX(Integrantes!$C$5:$C$204,MATCH($A16,Integrantes!$A$5:$A$204,0)),"")</f>
        <v/>
      </c>
      <c r="D16" s="8"/>
      <c r="E16" s="8"/>
      <c r="F16" s="8"/>
      <c r="G16" s="8"/>
      <c r="H16" s="9" t="str">
        <f>IF(B16="","",SUMIF(Integrantes!$A$5:$A$204,$A16,Integrantes!$F$5:$F$204))</f>
        <v/>
      </c>
      <c r="I16" s="10" t="str">
        <f>IF(B16="","",SUMIF(Integrantes!$A$5:$A$204,$A16,Integrantes!$O$5:$O$204))</f>
        <v/>
      </c>
      <c r="J16" s="10" t="str">
        <f>IF(B16="","",SUMIF(Integrantes!$A$5:$A$204,$A16,Integrantes!$P$5:$P$204))</f>
        <v/>
      </c>
      <c r="K16" s="11" t="str">
        <f t="shared" si="0"/>
        <v/>
      </c>
      <c r="L16" s="4" t="str">
        <f>IF(B16="","",IF(ABS(H16-1)&gt;0.0001,"REVISAR %",IF(J16=0,"CUMPLE",IF(K16&gt;=Parámetros!$D$10,"CUMPLE","NO CUMPLE"))))</f>
        <v/>
      </c>
      <c r="M16" s="10" t="str">
        <f>IF(B16="","",SUMIF(Integrantes!$A$5:$A$204,$A16,Integrantes!$Q$5:$Q$204))</f>
        <v/>
      </c>
      <c r="N16" s="10" t="str">
        <f>IF(B16="","",SUMIF(Integrantes!$A$5:$A$204,$A16,Integrantes!$R$5:$R$204))</f>
        <v/>
      </c>
      <c r="O16" s="9" t="str">
        <f t="shared" si="1"/>
        <v/>
      </c>
      <c r="P16" s="4" t="str">
        <f>IF(B16="","",IF(ABS(H16-1)&gt;0.0001,"REVISAR %",IF(M16=0,"REVISAR",IF(O16&lt;=Parámetros!$D$11,"CUMPLE","NO CUMPLE"))))</f>
        <v/>
      </c>
      <c r="Q16" s="10" t="str">
        <f>IF(B16="","",SUMIF(Integrantes!$A$5:$A$204,$A16,Integrantes!$T$5:$T$204))</f>
        <v/>
      </c>
      <c r="R16" s="10" t="str">
        <f>IF(B16="","",SUMIF(Integrantes!$A$5:$A$204,$A16,Integrantes!$U$5:$U$204))</f>
        <v/>
      </c>
      <c r="S16" s="11" t="str">
        <f t="shared" si="2"/>
        <v/>
      </c>
      <c r="T16" s="4" t="str">
        <f>IF(B16="","",IF(ABS(H16-1)&gt;0.0001,"REVISAR %",IF(R16=0,IF(Q16&lt;0,"NO CUMPLE","CUMPLE"),IF(S16&gt;=Parámetros!$D$12,"CUMPLE","NO CUMPLE"))))</f>
        <v/>
      </c>
      <c r="U16" s="10" t="str">
        <f>IF(B16="","",SUMIF(Integrantes!$A$5:$A$204,$A16,Integrantes!$N$5:$N$204))</f>
        <v/>
      </c>
      <c r="V16" s="10" t="str">
        <f>IF(B16="","",Parámetros!$D$13)</f>
        <v/>
      </c>
      <c r="W16" s="4" t="str">
        <f t="shared" si="3"/>
        <v/>
      </c>
      <c r="X16" s="10" t="str">
        <f>IF(B16="","",SUMIF(Integrantes!$A$5:$A$204,$A16,Integrantes!$S$5:$S$204))</f>
        <v/>
      </c>
      <c r="Y16" s="9" t="str">
        <f t="shared" si="4"/>
        <v/>
      </c>
      <c r="Z16" s="4" t="str">
        <f>IF(B16="","",IF(ABS(H16-1)&gt;0.0001,"REVISAR %",IF(X16&lt;=0,"REVISAR",IF(Y16&gt;=Parámetros!$D$14,"CUMPLE","NO CUMPLE"))))</f>
        <v/>
      </c>
      <c r="AA16" s="9" t="str">
        <f t="shared" si="5"/>
        <v/>
      </c>
      <c r="AB16" s="4" t="str">
        <f>IF(B16="","",IF(ABS(H16-1)&gt;0.0001,"REVISAR %",IF(M16&lt;=0,"REVISAR",IF(AA16&gt;=Parámetros!$D$15,"CUMPLE","NO CUMPLE"))))</f>
        <v/>
      </c>
      <c r="AC16" s="12" t="str">
        <f t="shared" si="6"/>
        <v/>
      </c>
      <c r="AD16" s="12" t="str">
        <f t="shared" si="7"/>
        <v/>
      </c>
      <c r="AE16" s="12" t="str">
        <f t="shared" si="8"/>
        <v/>
      </c>
      <c r="AF16" s="8"/>
      <c r="AG16" s="23"/>
    </row>
    <row r="17" spans="1:33">
      <c r="A17" s="8" t="s">
        <v>55</v>
      </c>
      <c r="B17" s="4" t="str">
        <f>IFERROR(INDEX(Integrantes!$B$5:$B$204,MATCH($A17,Integrantes!$A$5:$A$204,0)),"")</f>
        <v/>
      </c>
      <c r="C17" s="4" t="str">
        <f>IFERROR(INDEX(Integrantes!$C$5:$C$204,MATCH($A17,Integrantes!$A$5:$A$204,0)),"")</f>
        <v/>
      </c>
      <c r="D17" s="8"/>
      <c r="E17" s="8"/>
      <c r="F17" s="8"/>
      <c r="G17" s="8"/>
      <c r="H17" s="9" t="str">
        <f>IF(B17="","",SUMIF(Integrantes!$A$5:$A$204,$A17,Integrantes!$F$5:$F$204))</f>
        <v/>
      </c>
      <c r="I17" s="10" t="str">
        <f>IF(B17="","",SUMIF(Integrantes!$A$5:$A$204,$A17,Integrantes!$O$5:$O$204))</f>
        <v/>
      </c>
      <c r="J17" s="10" t="str">
        <f>IF(B17="","",SUMIF(Integrantes!$A$5:$A$204,$A17,Integrantes!$P$5:$P$204))</f>
        <v/>
      </c>
      <c r="K17" s="11" t="str">
        <f t="shared" si="0"/>
        <v/>
      </c>
      <c r="L17" s="4" t="str">
        <f>IF(B17="","",IF(ABS(H17-1)&gt;0.0001,"REVISAR %",IF(J17=0,"CUMPLE",IF(K17&gt;=Parámetros!$D$10,"CUMPLE","NO CUMPLE"))))</f>
        <v/>
      </c>
      <c r="M17" s="10" t="str">
        <f>IF(B17="","",SUMIF(Integrantes!$A$5:$A$204,$A17,Integrantes!$Q$5:$Q$204))</f>
        <v/>
      </c>
      <c r="N17" s="10" t="str">
        <f>IF(B17="","",SUMIF(Integrantes!$A$5:$A$204,$A17,Integrantes!$R$5:$R$204))</f>
        <v/>
      </c>
      <c r="O17" s="9" t="str">
        <f t="shared" si="1"/>
        <v/>
      </c>
      <c r="P17" s="4" t="str">
        <f>IF(B17="","",IF(ABS(H17-1)&gt;0.0001,"REVISAR %",IF(M17=0,"REVISAR",IF(O17&lt;=Parámetros!$D$11,"CUMPLE","NO CUMPLE"))))</f>
        <v/>
      </c>
      <c r="Q17" s="10" t="str">
        <f>IF(B17="","",SUMIF(Integrantes!$A$5:$A$204,$A17,Integrantes!$T$5:$T$204))</f>
        <v/>
      </c>
      <c r="R17" s="10" t="str">
        <f>IF(B17="","",SUMIF(Integrantes!$A$5:$A$204,$A17,Integrantes!$U$5:$U$204))</f>
        <v/>
      </c>
      <c r="S17" s="11" t="str">
        <f t="shared" si="2"/>
        <v/>
      </c>
      <c r="T17" s="4" t="str">
        <f>IF(B17="","",IF(ABS(H17-1)&gt;0.0001,"REVISAR %",IF(R17=0,IF(Q17&lt;0,"NO CUMPLE","CUMPLE"),IF(S17&gt;=Parámetros!$D$12,"CUMPLE","NO CUMPLE"))))</f>
        <v/>
      </c>
      <c r="U17" s="10" t="str">
        <f>IF(B17="","",SUMIF(Integrantes!$A$5:$A$204,$A17,Integrantes!$N$5:$N$204))</f>
        <v/>
      </c>
      <c r="V17" s="10" t="str">
        <f>IF(B17="","",Parámetros!$D$13)</f>
        <v/>
      </c>
      <c r="W17" s="4" t="str">
        <f t="shared" si="3"/>
        <v/>
      </c>
      <c r="X17" s="10" t="str">
        <f>IF(B17="","",SUMIF(Integrantes!$A$5:$A$204,$A17,Integrantes!$S$5:$S$204))</f>
        <v/>
      </c>
      <c r="Y17" s="9" t="str">
        <f t="shared" si="4"/>
        <v/>
      </c>
      <c r="Z17" s="4" t="str">
        <f>IF(B17="","",IF(ABS(H17-1)&gt;0.0001,"REVISAR %",IF(X17&lt;=0,"REVISAR",IF(Y17&gt;=Parámetros!$D$14,"CUMPLE","NO CUMPLE"))))</f>
        <v/>
      </c>
      <c r="AA17" s="9" t="str">
        <f t="shared" si="5"/>
        <v/>
      </c>
      <c r="AB17" s="4" t="str">
        <f>IF(B17="","",IF(ABS(H17-1)&gt;0.0001,"REVISAR %",IF(M17&lt;=0,"REVISAR",IF(AA17&gt;=Parámetros!$D$15,"CUMPLE","NO CUMPLE"))))</f>
        <v/>
      </c>
      <c r="AC17" s="12" t="str">
        <f t="shared" si="6"/>
        <v/>
      </c>
      <c r="AD17" s="12" t="str">
        <f t="shared" si="7"/>
        <v/>
      </c>
      <c r="AE17" s="12" t="str">
        <f t="shared" si="8"/>
        <v/>
      </c>
      <c r="AF17" s="8"/>
      <c r="AG17" s="23"/>
    </row>
    <row r="18" spans="1:33">
      <c r="A18" s="8" t="s">
        <v>56</v>
      </c>
      <c r="B18" s="4" t="str">
        <f>IFERROR(INDEX(Integrantes!$B$5:$B$204,MATCH($A18,Integrantes!$A$5:$A$204,0)),"")</f>
        <v/>
      </c>
      <c r="C18" s="4" t="str">
        <f>IFERROR(INDEX(Integrantes!$C$5:$C$204,MATCH($A18,Integrantes!$A$5:$A$204,0)),"")</f>
        <v/>
      </c>
      <c r="D18" s="8"/>
      <c r="E18" s="8"/>
      <c r="F18" s="8"/>
      <c r="G18" s="8"/>
      <c r="H18" s="9" t="str">
        <f>IF(B18="","",SUMIF(Integrantes!$A$5:$A$204,$A18,Integrantes!$F$5:$F$204))</f>
        <v/>
      </c>
      <c r="I18" s="10" t="str">
        <f>IF(B18="","",SUMIF(Integrantes!$A$5:$A$204,$A18,Integrantes!$O$5:$O$204))</f>
        <v/>
      </c>
      <c r="J18" s="10" t="str">
        <f>IF(B18="","",SUMIF(Integrantes!$A$5:$A$204,$A18,Integrantes!$P$5:$P$204))</f>
        <v/>
      </c>
      <c r="K18" s="11" t="str">
        <f t="shared" si="0"/>
        <v/>
      </c>
      <c r="L18" s="4" t="str">
        <f>IF(B18="","",IF(ABS(H18-1)&gt;0.0001,"REVISAR %",IF(J18=0,"CUMPLE",IF(K18&gt;=Parámetros!$D$10,"CUMPLE","NO CUMPLE"))))</f>
        <v/>
      </c>
      <c r="M18" s="10" t="str">
        <f>IF(B18="","",SUMIF(Integrantes!$A$5:$A$204,$A18,Integrantes!$Q$5:$Q$204))</f>
        <v/>
      </c>
      <c r="N18" s="10" t="str">
        <f>IF(B18="","",SUMIF(Integrantes!$A$5:$A$204,$A18,Integrantes!$R$5:$R$204))</f>
        <v/>
      </c>
      <c r="O18" s="9" t="str">
        <f t="shared" si="1"/>
        <v/>
      </c>
      <c r="P18" s="4" t="str">
        <f>IF(B18="","",IF(ABS(H18-1)&gt;0.0001,"REVISAR %",IF(M18=0,"REVISAR",IF(O18&lt;=Parámetros!$D$11,"CUMPLE","NO CUMPLE"))))</f>
        <v/>
      </c>
      <c r="Q18" s="10" t="str">
        <f>IF(B18="","",SUMIF(Integrantes!$A$5:$A$204,$A18,Integrantes!$T$5:$T$204))</f>
        <v/>
      </c>
      <c r="R18" s="10" t="str">
        <f>IF(B18="","",SUMIF(Integrantes!$A$5:$A$204,$A18,Integrantes!$U$5:$U$204))</f>
        <v/>
      </c>
      <c r="S18" s="11" t="str">
        <f t="shared" si="2"/>
        <v/>
      </c>
      <c r="T18" s="4" t="str">
        <f>IF(B18="","",IF(ABS(H18-1)&gt;0.0001,"REVISAR %",IF(R18=0,IF(Q18&lt;0,"NO CUMPLE","CUMPLE"),IF(S18&gt;=Parámetros!$D$12,"CUMPLE","NO CUMPLE"))))</f>
        <v/>
      </c>
      <c r="U18" s="10" t="str">
        <f>IF(B18="","",SUMIF(Integrantes!$A$5:$A$204,$A18,Integrantes!$N$5:$N$204))</f>
        <v/>
      </c>
      <c r="V18" s="10" t="str">
        <f>IF(B18="","",Parámetros!$D$13)</f>
        <v/>
      </c>
      <c r="W18" s="4" t="str">
        <f t="shared" si="3"/>
        <v/>
      </c>
      <c r="X18" s="10" t="str">
        <f>IF(B18="","",SUMIF(Integrantes!$A$5:$A$204,$A18,Integrantes!$S$5:$S$204))</f>
        <v/>
      </c>
      <c r="Y18" s="9" t="str">
        <f t="shared" si="4"/>
        <v/>
      </c>
      <c r="Z18" s="4" t="str">
        <f>IF(B18="","",IF(ABS(H18-1)&gt;0.0001,"REVISAR %",IF(X18&lt;=0,"REVISAR",IF(Y18&gt;=Parámetros!$D$14,"CUMPLE","NO CUMPLE"))))</f>
        <v/>
      </c>
      <c r="AA18" s="9" t="str">
        <f t="shared" si="5"/>
        <v/>
      </c>
      <c r="AB18" s="4" t="str">
        <f>IF(B18="","",IF(ABS(H18-1)&gt;0.0001,"REVISAR %",IF(M18&lt;=0,"REVISAR",IF(AA18&gt;=Parámetros!$D$15,"CUMPLE","NO CUMPLE"))))</f>
        <v/>
      </c>
      <c r="AC18" s="12" t="str">
        <f t="shared" si="6"/>
        <v/>
      </c>
      <c r="AD18" s="12" t="str">
        <f t="shared" si="7"/>
        <v/>
      </c>
      <c r="AE18" s="12" t="str">
        <f t="shared" si="8"/>
        <v/>
      </c>
      <c r="AF18" s="8"/>
      <c r="AG18" s="23"/>
    </row>
    <row r="19" spans="1:33">
      <c r="A19" s="8" t="s">
        <v>57</v>
      </c>
      <c r="B19" s="4" t="str">
        <f>IFERROR(INDEX(Integrantes!$B$5:$B$204,MATCH($A19,Integrantes!$A$5:$A$204,0)),"")</f>
        <v/>
      </c>
      <c r="C19" s="4" t="str">
        <f>IFERROR(INDEX(Integrantes!$C$5:$C$204,MATCH($A19,Integrantes!$A$5:$A$204,0)),"")</f>
        <v/>
      </c>
      <c r="D19" s="8"/>
      <c r="E19" s="8"/>
      <c r="F19" s="8"/>
      <c r="G19" s="8"/>
      <c r="H19" s="9" t="str">
        <f>IF(B19="","",SUMIF(Integrantes!$A$5:$A$204,$A19,Integrantes!$F$5:$F$204))</f>
        <v/>
      </c>
      <c r="I19" s="10" t="str">
        <f>IF(B19="","",SUMIF(Integrantes!$A$5:$A$204,$A19,Integrantes!$O$5:$O$204))</f>
        <v/>
      </c>
      <c r="J19" s="10" t="str">
        <f>IF(B19="","",SUMIF(Integrantes!$A$5:$A$204,$A19,Integrantes!$P$5:$P$204))</f>
        <v/>
      </c>
      <c r="K19" s="11" t="str">
        <f t="shared" si="0"/>
        <v/>
      </c>
      <c r="L19" s="4" t="str">
        <f>IF(B19="","",IF(ABS(H19-1)&gt;0.0001,"REVISAR %",IF(J19=0,"CUMPLE",IF(K19&gt;=Parámetros!$D$10,"CUMPLE","NO CUMPLE"))))</f>
        <v/>
      </c>
      <c r="M19" s="10" t="str">
        <f>IF(B19="","",SUMIF(Integrantes!$A$5:$A$204,$A19,Integrantes!$Q$5:$Q$204))</f>
        <v/>
      </c>
      <c r="N19" s="10" t="str">
        <f>IF(B19="","",SUMIF(Integrantes!$A$5:$A$204,$A19,Integrantes!$R$5:$R$204))</f>
        <v/>
      </c>
      <c r="O19" s="9" t="str">
        <f t="shared" si="1"/>
        <v/>
      </c>
      <c r="P19" s="4" t="str">
        <f>IF(B19="","",IF(ABS(H19-1)&gt;0.0001,"REVISAR %",IF(M19=0,"REVISAR",IF(O19&lt;=Parámetros!$D$11,"CUMPLE","NO CUMPLE"))))</f>
        <v/>
      </c>
      <c r="Q19" s="10" t="str">
        <f>IF(B19="","",SUMIF(Integrantes!$A$5:$A$204,$A19,Integrantes!$T$5:$T$204))</f>
        <v/>
      </c>
      <c r="R19" s="10" t="str">
        <f>IF(B19="","",SUMIF(Integrantes!$A$5:$A$204,$A19,Integrantes!$U$5:$U$204))</f>
        <v/>
      </c>
      <c r="S19" s="11" t="str">
        <f t="shared" si="2"/>
        <v/>
      </c>
      <c r="T19" s="4" t="str">
        <f>IF(B19="","",IF(ABS(H19-1)&gt;0.0001,"REVISAR %",IF(R19=0,IF(Q19&lt;0,"NO CUMPLE","CUMPLE"),IF(S19&gt;=Parámetros!$D$12,"CUMPLE","NO CUMPLE"))))</f>
        <v/>
      </c>
      <c r="U19" s="10" t="str">
        <f>IF(B19="","",SUMIF(Integrantes!$A$5:$A$204,$A19,Integrantes!$N$5:$N$204))</f>
        <v/>
      </c>
      <c r="V19" s="10" t="str">
        <f>IF(B19="","",Parámetros!$D$13)</f>
        <v/>
      </c>
      <c r="W19" s="4" t="str">
        <f t="shared" si="3"/>
        <v/>
      </c>
      <c r="X19" s="10" t="str">
        <f>IF(B19="","",SUMIF(Integrantes!$A$5:$A$204,$A19,Integrantes!$S$5:$S$204))</f>
        <v/>
      </c>
      <c r="Y19" s="9" t="str">
        <f t="shared" si="4"/>
        <v/>
      </c>
      <c r="Z19" s="4" t="str">
        <f>IF(B19="","",IF(ABS(H19-1)&gt;0.0001,"REVISAR %",IF(X19&lt;=0,"REVISAR",IF(Y19&gt;=Parámetros!$D$14,"CUMPLE","NO CUMPLE"))))</f>
        <v/>
      </c>
      <c r="AA19" s="9" t="str">
        <f t="shared" si="5"/>
        <v/>
      </c>
      <c r="AB19" s="4" t="str">
        <f>IF(B19="","",IF(ABS(H19-1)&gt;0.0001,"REVISAR %",IF(M19&lt;=0,"REVISAR",IF(AA19&gt;=Parámetros!$D$15,"CUMPLE","NO CUMPLE"))))</f>
        <v/>
      </c>
      <c r="AC19" s="12" t="str">
        <f t="shared" si="6"/>
        <v/>
      </c>
      <c r="AD19" s="12" t="str">
        <f t="shared" si="7"/>
        <v/>
      </c>
      <c r="AE19" s="12" t="str">
        <f t="shared" si="8"/>
        <v/>
      </c>
      <c r="AF19" s="8"/>
      <c r="AG19" s="23"/>
    </row>
    <row r="20" spans="1:33">
      <c r="A20" s="8" t="s">
        <v>58</v>
      </c>
      <c r="B20" s="4" t="str">
        <f>IFERROR(INDEX(Integrantes!$B$5:$B$204,MATCH($A20,Integrantes!$A$5:$A$204,0)),"")</f>
        <v/>
      </c>
      <c r="C20" s="4" t="str">
        <f>IFERROR(INDEX(Integrantes!$C$5:$C$204,MATCH($A20,Integrantes!$A$5:$A$204,0)),"")</f>
        <v/>
      </c>
      <c r="D20" s="8"/>
      <c r="E20" s="8"/>
      <c r="F20" s="8"/>
      <c r="G20" s="8"/>
      <c r="H20" s="9" t="str">
        <f>IF(B20="","",SUMIF(Integrantes!$A$5:$A$204,$A20,Integrantes!$F$5:$F$204))</f>
        <v/>
      </c>
      <c r="I20" s="10" t="str">
        <f>IF(B20="","",SUMIF(Integrantes!$A$5:$A$204,$A20,Integrantes!$O$5:$O$204))</f>
        <v/>
      </c>
      <c r="J20" s="10" t="str">
        <f>IF(B20="","",SUMIF(Integrantes!$A$5:$A$204,$A20,Integrantes!$P$5:$P$204))</f>
        <v/>
      </c>
      <c r="K20" s="11" t="str">
        <f t="shared" si="0"/>
        <v/>
      </c>
      <c r="L20" s="4" t="str">
        <f>IF(B20="","",IF(ABS(H20-1)&gt;0.0001,"REVISAR %",IF(J20=0,"CUMPLE",IF(K20&gt;=Parámetros!$D$10,"CUMPLE","NO CUMPLE"))))</f>
        <v/>
      </c>
      <c r="M20" s="10" t="str">
        <f>IF(B20="","",SUMIF(Integrantes!$A$5:$A$204,$A20,Integrantes!$Q$5:$Q$204))</f>
        <v/>
      </c>
      <c r="N20" s="10" t="str">
        <f>IF(B20="","",SUMIF(Integrantes!$A$5:$A$204,$A20,Integrantes!$R$5:$R$204))</f>
        <v/>
      </c>
      <c r="O20" s="9" t="str">
        <f t="shared" si="1"/>
        <v/>
      </c>
      <c r="P20" s="4" t="str">
        <f>IF(B20="","",IF(ABS(H20-1)&gt;0.0001,"REVISAR %",IF(M20=0,"REVISAR",IF(O20&lt;=Parámetros!$D$11,"CUMPLE","NO CUMPLE"))))</f>
        <v/>
      </c>
      <c r="Q20" s="10" t="str">
        <f>IF(B20="","",SUMIF(Integrantes!$A$5:$A$204,$A20,Integrantes!$T$5:$T$204))</f>
        <v/>
      </c>
      <c r="R20" s="10" t="str">
        <f>IF(B20="","",SUMIF(Integrantes!$A$5:$A$204,$A20,Integrantes!$U$5:$U$204))</f>
        <v/>
      </c>
      <c r="S20" s="11" t="str">
        <f t="shared" si="2"/>
        <v/>
      </c>
      <c r="T20" s="4" t="str">
        <f>IF(B20="","",IF(ABS(H20-1)&gt;0.0001,"REVISAR %",IF(R20=0,IF(Q20&lt;0,"NO CUMPLE","CUMPLE"),IF(S20&gt;=Parámetros!$D$12,"CUMPLE","NO CUMPLE"))))</f>
        <v/>
      </c>
      <c r="U20" s="10" t="str">
        <f>IF(B20="","",SUMIF(Integrantes!$A$5:$A$204,$A20,Integrantes!$N$5:$N$204))</f>
        <v/>
      </c>
      <c r="V20" s="10" t="str">
        <f>IF(B20="","",Parámetros!$D$13)</f>
        <v/>
      </c>
      <c r="W20" s="4" t="str">
        <f t="shared" si="3"/>
        <v/>
      </c>
      <c r="X20" s="10" t="str">
        <f>IF(B20="","",SUMIF(Integrantes!$A$5:$A$204,$A20,Integrantes!$S$5:$S$204))</f>
        <v/>
      </c>
      <c r="Y20" s="9" t="str">
        <f t="shared" si="4"/>
        <v/>
      </c>
      <c r="Z20" s="4" t="str">
        <f>IF(B20="","",IF(ABS(H20-1)&gt;0.0001,"REVISAR %",IF(X20&lt;=0,"REVISAR",IF(Y20&gt;=Parámetros!$D$14,"CUMPLE","NO CUMPLE"))))</f>
        <v/>
      </c>
      <c r="AA20" s="9" t="str">
        <f t="shared" si="5"/>
        <v/>
      </c>
      <c r="AB20" s="4" t="str">
        <f>IF(B20="","",IF(ABS(H20-1)&gt;0.0001,"REVISAR %",IF(M20&lt;=0,"REVISAR",IF(AA20&gt;=Parámetros!$D$15,"CUMPLE","NO CUMPLE"))))</f>
        <v/>
      </c>
      <c r="AC20" s="12" t="str">
        <f t="shared" si="6"/>
        <v/>
      </c>
      <c r="AD20" s="12" t="str">
        <f t="shared" si="7"/>
        <v/>
      </c>
      <c r="AE20" s="12" t="str">
        <f t="shared" si="8"/>
        <v/>
      </c>
      <c r="AF20" s="8"/>
      <c r="AG20" s="23"/>
    </row>
    <row r="21" spans="1:33">
      <c r="A21" s="8" t="s">
        <v>59</v>
      </c>
      <c r="B21" s="4" t="str">
        <f>IFERROR(INDEX(Integrantes!$B$5:$B$204,MATCH($A21,Integrantes!$A$5:$A$204,0)),"")</f>
        <v/>
      </c>
      <c r="C21" s="4" t="str">
        <f>IFERROR(INDEX(Integrantes!$C$5:$C$204,MATCH($A21,Integrantes!$A$5:$A$204,0)),"")</f>
        <v/>
      </c>
      <c r="D21" s="8"/>
      <c r="E21" s="8"/>
      <c r="F21" s="8"/>
      <c r="G21" s="8"/>
      <c r="H21" s="9" t="str">
        <f>IF(B21="","",SUMIF(Integrantes!$A$5:$A$204,$A21,Integrantes!$F$5:$F$204))</f>
        <v/>
      </c>
      <c r="I21" s="10" t="str">
        <f>IF(B21="","",SUMIF(Integrantes!$A$5:$A$204,$A21,Integrantes!$O$5:$O$204))</f>
        <v/>
      </c>
      <c r="J21" s="10" t="str">
        <f>IF(B21="","",SUMIF(Integrantes!$A$5:$A$204,$A21,Integrantes!$P$5:$P$204))</f>
        <v/>
      </c>
      <c r="K21" s="11" t="str">
        <f t="shared" si="0"/>
        <v/>
      </c>
      <c r="L21" s="4" t="str">
        <f>IF(B21="","",IF(ABS(H21-1)&gt;0.0001,"REVISAR %",IF(J21=0,"CUMPLE",IF(K21&gt;=Parámetros!$D$10,"CUMPLE","NO CUMPLE"))))</f>
        <v/>
      </c>
      <c r="M21" s="10" t="str">
        <f>IF(B21="","",SUMIF(Integrantes!$A$5:$A$204,$A21,Integrantes!$Q$5:$Q$204))</f>
        <v/>
      </c>
      <c r="N21" s="10" t="str">
        <f>IF(B21="","",SUMIF(Integrantes!$A$5:$A$204,$A21,Integrantes!$R$5:$R$204))</f>
        <v/>
      </c>
      <c r="O21" s="9" t="str">
        <f t="shared" si="1"/>
        <v/>
      </c>
      <c r="P21" s="4" t="str">
        <f>IF(B21="","",IF(ABS(H21-1)&gt;0.0001,"REVISAR %",IF(M21=0,"REVISAR",IF(O21&lt;=Parámetros!$D$11,"CUMPLE","NO CUMPLE"))))</f>
        <v/>
      </c>
      <c r="Q21" s="10" t="str">
        <f>IF(B21="","",SUMIF(Integrantes!$A$5:$A$204,$A21,Integrantes!$T$5:$T$204))</f>
        <v/>
      </c>
      <c r="R21" s="10" t="str">
        <f>IF(B21="","",SUMIF(Integrantes!$A$5:$A$204,$A21,Integrantes!$U$5:$U$204))</f>
        <v/>
      </c>
      <c r="S21" s="11" t="str">
        <f t="shared" si="2"/>
        <v/>
      </c>
      <c r="T21" s="4" t="str">
        <f>IF(B21="","",IF(ABS(H21-1)&gt;0.0001,"REVISAR %",IF(R21=0,IF(Q21&lt;0,"NO CUMPLE","CUMPLE"),IF(S21&gt;=Parámetros!$D$12,"CUMPLE","NO CUMPLE"))))</f>
        <v/>
      </c>
      <c r="U21" s="10" t="str">
        <f>IF(B21="","",SUMIF(Integrantes!$A$5:$A$204,$A21,Integrantes!$N$5:$N$204))</f>
        <v/>
      </c>
      <c r="V21" s="10" t="str">
        <f>IF(B21="","",Parámetros!$D$13)</f>
        <v/>
      </c>
      <c r="W21" s="4" t="str">
        <f t="shared" si="3"/>
        <v/>
      </c>
      <c r="X21" s="10" t="str">
        <f>IF(B21="","",SUMIF(Integrantes!$A$5:$A$204,$A21,Integrantes!$S$5:$S$204))</f>
        <v/>
      </c>
      <c r="Y21" s="9" t="str">
        <f t="shared" si="4"/>
        <v/>
      </c>
      <c r="Z21" s="4" t="str">
        <f>IF(B21="","",IF(ABS(H21-1)&gt;0.0001,"REVISAR %",IF(X21&lt;=0,"REVISAR",IF(Y21&gt;=Parámetros!$D$14,"CUMPLE","NO CUMPLE"))))</f>
        <v/>
      </c>
      <c r="AA21" s="9" t="str">
        <f t="shared" si="5"/>
        <v/>
      </c>
      <c r="AB21" s="4" t="str">
        <f>IF(B21="","",IF(ABS(H21-1)&gt;0.0001,"REVISAR %",IF(M21&lt;=0,"REVISAR",IF(AA21&gt;=Parámetros!$D$15,"CUMPLE","NO CUMPLE"))))</f>
        <v/>
      </c>
      <c r="AC21" s="12" t="str">
        <f t="shared" si="6"/>
        <v/>
      </c>
      <c r="AD21" s="12" t="str">
        <f t="shared" si="7"/>
        <v/>
      </c>
      <c r="AE21" s="12" t="str">
        <f t="shared" si="8"/>
        <v/>
      </c>
      <c r="AF21" s="8"/>
      <c r="AG21" s="23"/>
    </row>
    <row r="22" spans="1:33">
      <c r="A22" s="8" t="s">
        <v>60</v>
      </c>
      <c r="B22" s="4" t="str">
        <f>IFERROR(INDEX(Integrantes!$B$5:$B$204,MATCH($A22,Integrantes!$A$5:$A$204,0)),"")</f>
        <v/>
      </c>
      <c r="C22" s="4" t="str">
        <f>IFERROR(INDEX(Integrantes!$C$5:$C$204,MATCH($A22,Integrantes!$A$5:$A$204,0)),"")</f>
        <v/>
      </c>
      <c r="D22" s="8"/>
      <c r="E22" s="8"/>
      <c r="F22" s="8"/>
      <c r="G22" s="8"/>
      <c r="H22" s="9" t="str">
        <f>IF(B22="","",SUMIF(Integrantes!$A$5:$A$204,$A22,Integrantes!$F$5:$F$204))</f>
        <v/>
      </c>
      <c r="I22" s="10" t="str">
        <f>IF(B22="","",SUMIF(Integrantes!$A$5:$A$204,$A22,Integrantes!$O$5:$O$204))</f>
        <v/>
      </c>
      <c r="J22" s="10" t="str">
        <f>IF(B22="","",SUMIF(Integrantes!$A$5:$A$204,$A22,Integrantes!$P$5:$P$204))</f>
        <v/>
      </c>
      <c r="K22" s="11" t="str">
        <f t="shared" si="0"/>
        <v/>
      </c>
      <c r="L22" s="4" t="str">
        <f>IF(B22="","",IF(ABS(H22-1)&gt;0.0001,"REVISAR %",IF(J22=0,"CUMPLE",IF(K22&gt;=Parámetros!$D$10,"CUMPLE","NO CUMPLE"))))</f>
        <v/>
      </c>
      <c r="M22" s="10" t="str">
        <f>IF(B22="","",SUMIF(Integrantes!$A$5:$A$204,$A22,Integrantes!$Q$5:$Q$204))</f>
        <v/>
      </c>
      <c r="N22" s="10" t="str">
        <f>IF(B22="","",SUMIF(Integrantes!$A$5:$A$204,$A22,Integrantes!$R$5:$R$204))</f>
        <v/>
      </c>
      <c r="O22" s="9" t="str">
        <f t="shared" si="1"/>
        <v/>
      </c>
      <c r="P22" s="4" t="str">
        <f>IF(B22="","",IF(ABS(H22-1)&gt;0.0001,"REVISAR %",IF(M22=0,"REVISAR",IF(O22&lt;=Parámetros!$D$11,"CUMPLE","NO CUMPLE"))))</f>
        <v/>
      </c>
      <c r="Q22" s="10" t="str">
        <f>IF(B22="","",SUMIF(Integrantes!$A$5:$A$204,$A22,Integrantes!$T$5:$T$204))</f>
        <v/>
      </c>
      <c r="R22" s="10" t="str">
        <f>IF(B22="","",SUMIF(Integrantes!$A$5:$A$204,$A22,Integrantes!$U$5:$U$204))</f>
        <v/>
      </c>
      <c r="S22" s="11" t="str">
        <f t="shared" si="2"/>
        <v/>
      </c>
      <c r="T22" s="4" t="str">
        <f>IF(B22="","",IF(ABS(H22-1)&gt;0.0001,"REVISAR %",IF(R22=0,IF(Q22&lt;0,"NO CUMPLE","CUMPLE"),IF(S22&gt;=Parámetros!$D$12,"CUMPLE","NO CUMPLE"))))</f>
        <v/>
      </c>
      <c r="U22" s="10" t="str">
        <f>IF(B22="","",SUMIF(Integrantes!$A$5:$A$204,$A22,Integrantes!$N$5:$N$204))</f>
        <v/>
      </c>
      <c r="V22" s="10" t="str">
        <f>IF(B22="","",Parámetros!$D$13)</f>
        <v/>
      </c>
      <c r="W22" s="4" t="str">
        <f t="shared" si="3"/>
        <v/>
      </c>
      <c r="X22" s="10" t="str">
        <f>IF(B22="","",SUMIF(Integrantes!$A$5:$A$204,$A22,Integrantes!$S$5:$S$204))</f>
        <v/>
      </c>
      <c r="Y22" s="9" t="str">
        <f t="shared" si="4"/>
        <v/>
      </c>
      <c r="Z22" s="4" t="str">
        <f>IF(B22="","",IF(ABS(H22-1)&gt;0.0001,"REVISAR %",IF(X22&lt;=0,"REVISAR",IF(Y22&gt;=Parámetros!$D$14,"CUMPLE","NO CUMPLE"))))</f>
        <v/>
      </c>
      <c r="AA22" s="9" t="str">
        <f t="shared" si="5"/>
        <v/>
      </c>
      <c r="AB22" s="4" t="str">
        <f>IF(B22="","",IF(ABS(H22-1)&gt;0.0001,"REVISAR %",IF(M22&lt;=0,"REVISAR",IF(AA22&gt;=Parámetros!$D$15,"CUMPLE","NO CUMPLE"))))</f>
        <v/>
      </c>
      <c r="AC22" s="12" t="str">
        <f t="shared" si="6"/>
        <v/>
      </c>
      <c r="AD22" s="12" t="str">
        <f t="shared" si="7"/>
        <v/>
      </c>
      <c r="AE22" s="12" t="str">
        <f t="shared" si="8"/>
        <v/>
      </c>
      <c r="AF22" s="8"/>
      <c r="AG22" s="23"/>
    </row>
    <row r="23" spans="1:33">
      <c r="A23" s="8" t="s">
        <v>61</v>
      </c>
      <c r="B23" s="4" t="str">
        <f>IFERROR(INDEX(Integrantes!$B$5:$B$204,MATCH($A23,Integrantes!$A$5:$A$204,0)),"")</f>
        <v/>
      </c>
      <c r="C23" s="4" t="str">
        <f>IFERROR(INDEX(Integrantes!$C$5:$C$204,MATCH($A23,Integrantes!$A$5:$A$204,0)),"")</f>
        <v/>
      </c>
      <c r="D23" s="8"/>
      <c r="E23" s="8"/>
      <c r="F23" s="8"/>
      <c r="G23" s="8"/>
      <c r="H23" s="9" t="str">
        <f>IF(B23="","",SUMIF(Integrantes!$A$5:$A$204,$A23,Integrantes!$F$5:$F$204))</f>
        <v/>
      </c>
      <c r="I23" s="10" t="str">
        <f>IF(B23="","",SUMIF(Integrantes!$A$5:$A$204,$A23,Integrantes!$O$5:$O$204))</f>
        <v/>
      </c>
      <c r="J23" s="10" t="str">
        <f>IF(B23="","",SUMIF(Integrantes!$A$5:$A$204,$A23,Integrantes!$P$5:$P$204))</f>
        <v/>
      </c>
      <c r="K23" s="11" t="str">
        <f t="shared" si="0"/>
        <v/>
      </c>
      <c r="L23" s="4" t="str">
        <f>IF(B23="","",IF(ABS(H23-1)&gt;0.0001,"REVISAR %",IF(J23=0,"CUMPLE",IF(K23&gt;=Parámetros!$D$10,"CUMPLE","NO CUMPLE"))))</f>
        <v/>
      </c>
      <c r="M23" s="10" t="str">
        <f>IF(B23="","",SUMIF(Integrantes!$A$5:$A$204,$A23,Integrantes!$Q$5:$Q$204))</f>
        <v/>
      </c>
      <c r="N23" s="10" t="str">
        <f>IF(B23="","",SUMIF(Integrantes!$A$5:$A$204,$A23,Integrantes!$R$5:$R$204))</f>
        <v/>
      </c>
      <c r="O23" s="9" t="str">
        <f t="shared" si="1"/>
        <v/>
      </c>
      <c r="P23" s="4" t="str">
        <f>IF(B23="","",IF(ABS(H23-1)&gt;0.0001,"REVISAR %",IF(M23=0,"REVISAR",IF(O23&lt;=Parámetros!$D$11,"CUMPLE","NO CUMPLE"))))</f>
        <v/>
      </c>
      <c r="Q23" s="10" t="str">
        <f>IF(B23="","",SUMIF(Integrantes!$A$5:$A$204,$A23,Integrantes!$T$5:$T$204))</f>
        <v/>
      </c>
      <c r="R23" s="10" t="str">
        <f>IF(B23="","",SUMIF(Integrantes!$A$5:$A$204,$A23,Integrantes!$U$5:$U$204))</f>
        <v/>
      </c>
      <c r="S23" s="11" t="str">
        <f t="shared" si="2"/>
        <v/>
      </c>
      <c r="T23" s="4" t="str">
        <f>IF(B23="","",IF(ABS(H23-1)&gt;0.0001,"REVISAR %",IF(R23=0,IF(Q23&lt;0,"NO CUMPLE","CUMPLE"),IF(S23&gt;=Parámetros!$D$12,"CUMPLE","NO CUMPLE"))))</f>
        <v/>
      </c>
      <c r="U23" s="10" t="str">
        <f>IF(B23="","",SUMIF(Integrantes!$A$5:$A$204,$A23,Integrantes!$N$5:$N$204))</f>
        <v/>
      </c>
      <c r="V23" s="10" t="str">
        <f>IF(B23="","",Parámetros!$D$13)</f>
        <v/>
      </c>
      <c r="W23" s="4" t="str">
        <f t="shared" si="3"/>
        <v/>
      </c>
      <c r="X23" s="10" t="str">
        <f>IF(B23="","",SUMIF(Integrantes!$A$5:$A$204,$A23,Integrantes!$S$5:$S$204))</f>
        <v/>
      </c>
      <c r="Y23" s="9" t="str">
        <f t="shared" si="4"/>
        <v/>
      </c>
      <c r="Z23" s="4" t="str">
        <f>IF(B23="","",IF(ABS(H23-1)&gt;0.0001,"REVISAR %",IF(X23&lt;=0,"REVISAR",IF(Y23&gt;=Parámetros!$D$14,"CUMPLE","NO CUMPLE"))))</f>
        <v/>
      </c>
      <c r="AA23" s="9" t="str">
        <f t="shared" si="5"/>
        <v/>
      </c>
      <c r="AB23" s="4" t="str">
        <f>IF(B23="","",IF(ABS(H23-1)&gt;0.0001,"REVISAR %",IF(M23&lt;=0,"REVISAR",IF(AA23&gt;=Parámetros!$D$15,"CUMPLE","NO CUMPLE"))))</f>
        <v/>
      </c>
      <c r="AC23" s="12" t="str">
        <f t="shared" si="6"/>
        <v/>
      </c>
      <c r="AD23" s="12" t="str">
        <f t="shared" si="7"/>
        <v/>
      </c>
      <c r="AE23" s="12" t="str">
        <f t="shared" si="8"/>
        <v/>
      </c>
      <c r="AF23" s="8"/>
      <c r="AG23" s="23"/>
    </row>
    <row r="24" spans="1:33">
      <c r="A24" s="8" t="s">
        <v>62</v>
      </c>
      <c r="B24" s="4" t="str">
        <f>IFERROR(INDEX(Integrantes!$B$5:$B$204,MATCH($A24,Integrantes!$A$5:$A$204,0)),"")</f>
        <v/>
      </c>
      <c r="C24" s="4" t="str">
        <f>IFERROR(INDEX(Integrantes!$C$5:$C$204,MATCH($A24,Integrantes!$A$5:$A$204,0)),"")</f>
        <v/>
      </c>
      <c r="D24" s="8"/>
      <c r="E24" s="8"/>
      <c r="F24" s="8"/>
      <c r="G24" s="8"/>
      <c r="H24" s="9" t="str">
        <f>IF(B24="","",SUMIF(Integrantes!$A$5:$A$204,$A24,Integrantes!$F$5:$F$204))</f>
        <v/>
      </c>
      <c r="I24" s="10" t="str">
        <f>IF(B24="","",SUMIF(Integrantes!$A$5:$A$204,$A24,Integrantes!$O$5:$O$204))</f>
        <v/>
      </c>
      <c r="J24" s="10" t="str">
        <f>IF(B24="","",SUMIF(Integrantes!$A$5:$A$204,$A24,Integrantes!$P$5:$P$204))</f>
        <v/>
      </c>
      <c r="K24" s="11" t="str">
        <f t="shared" si="0"/>
        <v/>
      </c>
      <c r="L24" s="4" t="str">
        <f>IF(B24="","",IF(ABS(H24-1)&gt;0.0001,"REVISAR %",IF(J24=0,"CUMPLE",IF(K24&gt;=Parámetros!$D$10,"CUMPLE","NO CUMPLE"))))</f>
        <v/>
      </c>
      <c r="M24" s="10" t="str">
        <f>IF(B24="","",SUMIF(Integrantes!$A$5:$A$204,$A24,Integrantes!$Q$5:$Q$204))</f>
        <v/>
      </c>
      <c r="N24" s="10" t="str">
        <f>IF(B24="","",SUMIF(Integrantes!$A$5:$A$204,$A24,Integrantes!$R$5:$R$204))</f>
        <v/>
      </c>
      <c r="O24" s="9" t="str">
        <f t="shared" si="1"/>
        <v/>
      </c>
      <c r="P24" s="4" t="str">
        <f>IF(B24="","",IF(ABS(H24-1)&gt;0.0001,"REVISAR %",IF(M24=0,"REVISAR",IF(O24&lt;=Parámetros!$D$11,"CUMPLE","NO CUMPLE"))))</f>
        <v/>
      </c>
      <c r="Q24" s="10" t="str">
        <f>IF(B24="","",SUMIF(Integrantes!$A$5:$A$204,$A24,Integrantes!$T$5:$T$204))</f>
        <v/>
      </c>
      <c r="R24" s="10" t="str">
        <f>IF(B24="","",SUMIF(Integrantes!$A$5:$A$204,$A24,Integrantes!$U$5:$U$204))</f>
        <v/>
      </c>
      <c r="S24" s="11" t="str">
        <f t="shared" si="2"/>
        <v/>
      </c>
      <c r="T24" s="4" t="str">
        <f>IF(B24="","",IF(ABS(H24-1)&gt;0.0001,"REVISAR %",IF(R24=0,IF(Q24&lt;0,"NO CUMPLE","CUMPLE"),IF(S24&gt;=Parámetros!$D$12,"CUMPLE","NO CUMPLE"))))</f>
        <v/>
      </c>
      <c r="U24" s="10" t="str">
        <f>IF(B24="","",SUMIF(Integrantes!$A$5:$A$204,$A24,Integrantes!$N$5:$N$204))</f>
        <v/>
      </c>
      <c r="V24" s="10" t="str">
        <f>IF(B24="","",Parámetros!$D$13)</f>
        <v/>
      </c>
      <c r="W24" s="4" t="str">
        <f t="shared" si="3"/>
        <v/>
      </c>
      <c r="X24" s="10" t="str">
        <f>IF(B24="","",SUMIF(Integrantes!$A$5:$A$204,$A24,Integrantes!$S$5:$S$204))</f>
        <v/>
      </c>
      <c r="Y24" s="9" t="str">
        <f t="shared" si="4"/>
        <v/>
      </c>
      <c r="Z24" s="4" t="str">
        <f>IF(B24="","",IF(ABS(H24-1)&gt;0.0001,"REVISAR %",IF(X24&lt;=0,"REVISAR",IF(Y24&gt;=Parámetros!$D$14,"CUMPLE","NO CUMPLE"))))</f>
        <v/>
      </c>
      <c r="AA24" s="9" t="str">
        <f t="shared" si="5"/>
        <v/>
      </c>
      <c r="AB24" s="4" t="str">
        <f>IF(B24="","",IF(ABS(H24-1)&gt;0.0001,"REVISAR %",IF(M24&lt;=0,"REVISAR",IF(AA24&gt;=Parámetros!$D$15,"CUMPLE","NO CUMPLE"))))</f>
        <v/>
      </c>
      <c r="AC24" s="12" t="str">
        <f t="shared" si="6"/>
        <v/>
      </c>
      <c r="AD24" s="12" t="str">
        <f t="shared" si="7"/>
        <v/>
      </c>
      <c r="AE24" s="12" t="str">
        <f t="shared" si="8"/>
        <v/>
      </c>
      <c r="AF24" s="8"/>
      <c r="AG24" s="23"/>
    </row>
    <row r="25" spans="1:33">
      <c r="A25" s="8" t="s">
        <v>63</v>
      </c>
      <c r="B25" s="4" t="str">
        <f>IFERROR(INDEX(Integrantes!$B$5:$B$204,MATCH($A25,Integrantes!$A$5:$A$204,0)),"")</f>
        <v/>
      </c>
      <c r="C25" s="4" t="str">
        <f>IFERROR(INDEX(Integrantes!$C$5:$C$204,MATCH($A25,Integrantes!$A$5:$A$204,0)),"")</f>
        <v/>
      </c>
      <c r="D25" s="8"/>
      <c r="E25" s="8"/>
      <c r="F25" s="8"/>
      <c r="G25" s="8"/>
      <c r="H25" s="9" t="str">
        <f>IF(B25="","",SUMIF(Integrantes!$A$5:$A$204,$A25,Integrantes!$F$5:$F$204))</f>
        <v/>
      </c>
      <c r="I25" s="10" t="str">
        <f>IF(B25="","",SUMIF(Integrantes!$A$5:$A$204,$A25,Integrantes!$O$5:$O$204))</f>
        <v/>
      </c>
      <c r="J25" s="10" t="str">
        <f>IF(B25="","",SUMIF(Integrantes!$A$5:$A$204,$A25,Integrantes!$P$5:$P$204))</f>
        <v/>
      </c>
      <c r="K25" s="11" t="str">
        <f t="shared" si="0"/>
        <v/>
      </c>
      <c r="L25" s="4" t="str">
        <f>IF(B25="","",IF(ABS(H25-1)&gt;0.0001,"REVISAR %",IF(J25=0,"CUMPLE",IF(K25&gt;=Parámetros!$D$10,"CUMPLE","NO CUMPLE"))))</f>
        <v/>
      </c>
      <c r="M25" s="10" t="str">
        <f>IF(B25="","",SUMIF(Integrantes!$A$5:$A$204,$A25,Integrantes!$Q$5:$Q$204))</f>
        <v/>
      </c>
      <c r="N25" s="10" t="str">
        <f>IF(B25="","",SUMIF(Integrantes!$A$5:$A$204,$A25,Integrantes!$R$5:$R$204))</f>
        <v/>
      </c>
      <c r="O25" s="9" t="str">
        <f t="shared" si="1"/>
        <v/>
      </c>
      <c r="P25" s="4" t="str">
        <f>IF(B25="","",IF(ABS(H25-1)&gt;0.0001,"REVISAR %",IF(M25=0,"REVISAR",IF(O25&lt;=Parámetros!$D$11,"CUMPLE","NO CUMPLE"))))</f>
        <v/>
      </c>
      <c r="Q25" s="10" t="str">
        <f>IF(B25="","",SUMIF(Integrantes!$A$5:$A$204,$A25,Integrantes!$T$5:$T$204))</f>
        <v/>
      </c>
      <c r="R25" s="10" t="str">
        <f>IF(B25="","",SUMIF(Integrantes!$A$5:$A$204,$A25,Integrantes!$U$5:$U$204))</f>
        <v/>
      </c>
      <c r="S25" s="11" t="str">
        <f t="shared" si="2"/>
        <v/>
      </c>
      <c r="T25" s="4" t="str">
        <f>IF(B25="","",IF(ABS(H25-1)&gt;0.0001,"REVISAR %",IF(R25=0,IF(Q25&lt;0,"NO CUMPLE","CUMPLE"),IF(S25&gt;=Parámetros!$D$12,"CUMPLE","NO CUMPLE"))))</f>
        <v/>
      </c>
      <c r="U25" s="10" t="str">
        <f>IF(B25="","",SUMIF(Integrantes!$A$5:$A$204,$A25,Integrantes!$N$5:$N$204))</f>
        <v/>
      </c>
      <c r="V25" s="10" t="str">
        <f>IF(B25="","",Parámetros!$D$13)</f>
        <v/>
      </c>
      <c r="W25" s="4" t="str">
        <f t="shared" si="3"/>
        <v/>
      </c>
      <c r="X25" s="10" t="str">
        <f>IF(B25="","",SUMIF(Integrantes!$A$5:$A$204,$A25,Integrantes!$S$5:$S$204))</f>
        <v/>
      </c>
      <c r="Y25" s="9" t="str">
        <f t="shared" si="4"/>
        <v/>
      </c>
      <c r="Z25" s="4" t="str">
        <f>IF(B25="","",IF(ABS(H25-1)&gt;0.0001,"REVISAR %",IF(X25&lt;=0,"REVISAR",IF(Y25&gt;=Parámetros!$D$14,"CUMPLE","NO CUMPLE"))))</f>
        <v/>
      </c>
      <c r="AA25" s="9" t="str">
        <f t="shared" si="5"/>
        <v/>
      </c>
      <c r="AB25" s="4" t="str">
        <f>IF(B25="","",IF(ABS(H25-1)&gt;0.0001,"REVISAR %",IF(M25&lt;=0,"REVISAR",IF(AA25&gt;=Parámetros!$D$15,"CUMPLE","NO CUMPLE"))))</f>
        <v/>
      </c>
      <c r="AC25" s="12" t="str">
        <f t="shared" si="6"/>
        <v/>
      </c>
      <c r="AD25" s="12" t="str">
        <f t="shared" si="7"/>
        <v/>
      </c>
      <c r="AE25" s="12" t="str">
        <f t="shared" si="8"/>
        <v/>
      </c>
      <c r="AF25" s="8"/>
      <c r="AG25" s="23"/>
    </row>
    <row r="26" spans="1:33">
      <c r="A26" s="8" t="s">
        <v>64</v>
      </c>
      <c r="B26" s="4" t="str">
        <f>IFERROR(INDEX(Integrantes!$B$5:$B$204,MATCH($A26,Integrantes!$A$5:$A$204,0)),"")</f>
        <v/>
      </c>
      <c r="C26" s="4" t="str">
        <f>IFERROR(INDEX(Integrantes!$C$5:$C$204,MATCH($A26,Integrantes!$A$5:$A$204,0)),"")</f>
        <v/>
      </c>
      <c r="D26" s="8"/>
      <c r="E26" s="8"/>
      <c r="F26" s="8"/>
      <c r="G26" s="8"/>
      <c r="H26" s="9" t="str">
        <f>IF(B26="","",SUMIF(Integrantes!$A$5:$A$204,$A26,Integrantes!$F$5:$F$204))</f>
        <v/>
      </c>
      <c r="I26" s="10" t="str">
        <f>IF(B26="","",SUMIF(Integrantes!$A$5:$A$204,$A26,Integrantes!$O$5:$O$204))</f>
        <v/>
      </c>
      <c r="J26" s="10" t="str">
        <f>IF(B26="","",SUMIF(Integrantes!$A$5:$A$204,$A26,Integrantes!$P$5:$P$204))</f>
        <v/>
      </c>
      <c r="K26" s="11" t="str">
        <f t="shared" si="0"/>
        <v/>
      </c>
      <c r="L26" s="4" t="str">
        <f>IF(B26="","",IF(ABS(H26-1)&gt;0.0001,"REVISAR %",IF(J26=0,"CUMPLE",IF(K26&gt;=Parámetros!$D$10,"CUMPLE","NO CUMPLE"))))</f>
        <v/>
      </c>
      <c r="M26" s="10" t="str">
        <f>IF(B26="","",SUMIF(Integrantes!$A$5:$A$204,$A26,Integrantes!$Q$5:$Q$204))</f>
        <v/>
      </c>
      <c r="N26" s="10" t="str">
        <f>IF(B26="","",SUMIF(Integrantes!$A$5:$A$204,$A26,Integrantes!$R$5:$R$204))</f>
        <v/>
      </c>
      <c r="O26" s="9" t="str">
        <f t="shared" si="1"/>
        <v/>
      </c>
      <c r="P26" s="4" t="str">
        <f>IF(B26="","",IF(ABS(H26-1)&gt;0.0001,"REVISAR %",IF(M26=0,"REVISAR",IF(O26&lt;=Parámetros!$D$11,"CUMPLE","NO CUMPLE"))))</f>
        <v/>
      </c>
      <c r="Q26" s="10" t="str">
        <f>IF(B26="","",SUMIF(Integrantes!$A$5:$A$204,$A26,Integrantes!$T$5:$T$204))</f>
        <v/>
      </c>
      <c r="R26" s="10" t="str">
        <f>IF(B26="","",SUMIF(Integrantes!$A$5:$A$204,$A26,Integrantes!$U$5:$U$204))</f>
        <v/>
      </c>
      <c r="S26" s="11" t="str">
        <f t="shared" si="2"/>
        <v/>
      </c>
      <c r="T26" s="4" t="str">
        <f>IF(B26="","",IF(ABS(H26-1)&gt;0.0001,"REVISAR %",IF(R26=0,IF(Q26&lt;0,"NO CUMPLE","CUMPLE"),IF(S26&gt;=Parámetros!$D$12,"CUMPLE","NO CUMPLE"))))</f>
        <v/>
      </c>
      <c r="U26" s="10" t="str">
        <f>IF(B26="","",SUMIF(Integrantes!$A$5:$A$204,$A26,Integrantes!$N$5:$N$204))</f>
        <v/>
      </c>
      <c r="V26" s="10" t="str">
        <f>IF(B26="","",Parámetros!$D$13)</f>
        <v/>
      </c>
      <c r="W26" s="4" t="str">
        <f t="shared" si="3"/>
        <v/>
      </c>
      <c r="X26" s="10" t="str">
        <f>IF(B26="","",SUMIF(Integrantes!$A$5:$A$204,$A26,Integrantes!$S$5:$S$204))</f>
        <v/>
      </c>
      <c r="Y26" s="9" t="str">
        <f t="shared" si="4"/>
        <v/>
      </c>
      <c r="Z26" s="4" t="str">
        <f>IF(B26="","",IF(ABS(H26-1)&gt;0.0001,"REVISAR %",IF(X26&lt;=0,"REVISAR",IF(Y26&gt;=Parámetros!$D$14,"CUMPLE","NO CUMPLE"))))</f>
        <v/>
      </c>
      <c r="AA26" s="9" t="str">
        <f t="shared" si="5"/>
        <v/>
      </c>
      <c r="AB26" s="4" t="str">
        <f>IF(B26="","",IF(ABS(H26-1)&gt;0.0001,"REVISAR %",IF(M26&lt;=0,"REVISAR",IF(AA26&gt;=Parámetros!$D$15,"CUMPLE","NO CUMPLE"))))</f>
        <v/>
      </c>
      <c r="AC26" s="12" t="str">
        <f t="shared" si="6"/>
        <v/>
      </c>
      <c r="AD26" s="12" t="str">
        <f t="shared" si="7"/>
        <v/>
      </c>
      <c r="AE26" s="12" t="str">
        <f t="shared" si="8"/>
        <v/>
      </c>
      <c r="AF26" s="8"/>
      <c r="AG26" s="23"/>
    </row>
    <row r="27" spans="1:33">
      <c r="A27" s="8" t="s">
        <v>65</v>
      </c>
      <c r="B27" s="4" t="str">
        <f>IFERROR(INDEX(Integrantes!$B$5:$B$204,MATCH($A27,Integrantes!$A$5:$A$204,0)),"")</f>
        <v/>
      </c>
      <c r="C27" s="4" t="str">
        <f>IFERROR(INDEX(Integrantes!$C$5:$C$204,MATCH($A27,Integrantes!$A$5:$A$204,0)),"")</f>
        <v/>
      </c>
      <c r="D27" s="8"/>
      <c r="E27" s="8"/>
      <c r="F27" s="8"/>
      <c r="G27" s="8"/>
      <c r="H27" s="9" t="str">
        <f>IF(B27="","",SUMIF(Integrantes!$A$5:$A$204,$A27,Integrantes!$F$5:$F$204))</f>
        <v/>
      </c>
      <c r="I27" s="10" t="str">
        <f>IF(B27="","",SUMIF(Integrantes!$A$5:$A$204,$A27,Integrantes!$O$5:$O$204))</f>
        <v/>
      </c>
      <c r="J27" s="10" t="str">
        <f>IF(B27="","",SUMIF(Integrantes!$A$5:$A$204,$A27,Integrantes!$P$5:$P$204))</f>
        <v/>
      </c>
      <c r="K27" s="11" t="str">
        <f t="shared" si="0"/>
        <v/>
      </c>
      <c r="L27" s="4" t="str">
        <f>IF(B27="","",IF(ABS(H27-1)&gt;0.0001,"REVISAR %",IF(J27=0,"CUMPLE",IF(K27&gt;=Parámetros!$D$10,"CUMPLE","NO CUMPLE"))))</f>
        <v/>
      </c>
      <c r="M27" s="10" t="str">
        <f>IF(B27="","",SUMIF(Integrantes!$A$5:$A$204,$A27,Integrantes!$Q$5:$Q$204))</f>
        <v/>
      </c>
      <c r="N27" s="10" t="str">
        <f>IF(B27="","",SUMIF(Integrantes!$A$5:$A$204,$A27,Integrantes!$R$5:$R$204))</f>
        <v/>
      </c>
      <c r="O27" s="9" t="str">
        <f t="shared" si="1"/>
        <v/>
      </c>
      <c r="P27" s="4" t="str">
        <f>IF(B27="","",IF(ABS(H27-1)&gt;0.0001,"REVISAR %",IF(M27=0,"REVISAR",IF(O27&lt;=Parámetros!$D$11,"CUMPLE","NO CUMPLE"))))</f>
        <v/>
      </c>
      <c r="Q27" s="10" t="str">
        <f>IF(B27="","",SUMIF(Integrantes!$A$5:$A$204,$A27,Integrantes!$T$5:$T$204))</f>
        <v/>
      </c>
      <c r="R27" s="10" t="str">
        <f>IF(B27="","",SUMIF(Integrantes!$A$5:$A$204,$A27,Integrantes!$U$5:$U$204))</f>
        <v/>
      </c>
      <c r="S27" s="11" t="str">
        <f t="shared" si="2"/>
        <v/>
      </c>
      <c r="T27" s="4" t="str">
        <f>IF(B27="","",IF(ABS(H27-1)&gt;0.0001,"REVISAR %",IF(R27=0,IF(Q27&lt;0,"NO CUMPLE","CUMPLE"),IF(S27&gt;=Parámetros!$D$12,"CUMPLE","NO CUMPLE"))))</f>
        <v/>
      </c>
      <c r="U27" s="10" t="str">
        <f>IF(B27="","",SUMIF(Integrantes!$A$5:$A$204,$A27,Integrantes!$N$5:$N$204))</f>
        <v/>
      </c>
      <c r="V27" s="10" t="str">
        <f>IF(B27="","",Parámetros!$D$13)</f>
        <v/>
      </c>
      <c r="W27" s="4" t="str">
        <f t="shared" si="3"/>
        <v/>
      </c>
      <c r="X27" s="10" t="str">
        <f>IF(B27="","",SUMIF(Integrantes!$A$5:$A$204,$A27,Integrantes!$S$5:$S$204))</f>
        <v/>
      </c>
      <c r="Y27" s="9" t="str">
        <f t="shared" si="4"/>
        <v/>
      </c>
      <c r="Z27" s="4" t="str">
        <f>IF(B27="","",IF(ABS(H27-1)&gt;0.0001,"REVISAR %",IF(X27&lt;=0,"REVISAR",IF(Y27&gt;=Parámetros!$D$14,"CUMPLE","NO CUMPLE"))))</f>
        <v/>
      </c>
      <c r="AA27" s="9" t="str">
        <f t="shared" si="5"/>
        <v/>
      </c>
      <c r="AB27" s="4" t="str">
        <f>IF(B27="","",IF(ABS(H27-1)&gt;0.0001,"REVISAR %",IF(M27&lt;=0,"REVISAR",IF(AA27&gt;=Parámetros!$D$15,"CUMPLE","NO CUMPLE"))))</f>
        <v/>
      </c>
      <c r="AC27" s="12" t="str">
        <f t="shared" si="6"/>
        <v/>
      </c>
      <c r="AD27" s="12" t="str">
        <f t="shared" si="7"/>
        <v/>
      </c>
      <c r="AE27" s="12" t="str">
        <f t="shared" si="8"/>
        <v/>
      </c>
      <c r="AF27" s="8"/>
      <c r="AG27" s="23"/>
    </row>
    <row r="28" spans="1:33">
      <c r="A28" s="8" t="s">
        <v>66</v>
      </c>
      <c r="B28" s="4" t="str">
        <f>IFERROR(INDEX(Integrantes!$B$5:$B$204,MATCH($A28,Integrantes!$A$5:$A$204,0)),"")</f>
        <v/>
      </c>
      <c r="C28" s="4" t="str">
        <f>IFERROR(INDEX(Integrantes!$C$5:$C$204,MATCH($A28,Integrantes!$A$5:$A$204,0)),"")</f>
        <v/>
      </c>
      <c r="D28" s="8"/>
      <c r="E28" s="8"/>
      <c r="F28" s="8"/>
      <c r="G28" s="8"/>
      <c r="H28" s="9" t="str">
        <f>IF(B28="","",SUMIF(Integrantes!$A$5:$A$204,$A28,Integrantes!$F$5:$F$204))</f>
        <v/>
      </c>
      <c r="I28" s="10" t="str">
        <f>IF(B28="","",SUMIF(Integrantes!$A$5:$A$204,$A28,Integrantes!$O$5:$O$204))</f>
        <v/>
      </c>
      <c r="J28" s="10" t="str">
        <f>IF(B28="","",SUMIF(Integrantes!$A$5:$A$204,$A28,Integrantes!$P$5:$P$204))</f>
        <v/>
      </c>
      <c r="K28" s="11" t="str">
        <f t="shared" si="0"/>
        <v/>
      </c>
      <c r="L28" s="4" t="str">
        <f>IF(B28="","",IF(ABS(H28-1)&gt;0.0001,"REVISAR %",IF(J28=0,"CUMPLE",IF(K28&gt;=Parámetros!$D$10,"CUMPLE","NO CUMPLE"))))</f>
        <v/>
      </c>
      <c r="M28" s="10" t="str">
        <f>IF(B28="","",SUMIF(Integrantes!$A$5:$A$204,$A28,Integrantes!$Q$5:$Q$204))</f>
        <v/>
      </c>
      <c r="N28" s="10" t="str">
        <f>IF(B28="","",SUMIF(Integrantes!$A$5:$A$204,$A28,Integrantes!$R$5:$R$204))</f>
        <v/>
      </c>
      <c r="O28" s="9" t="str">
        <f t="shared" si="1"/>
        <v/>
      </c>
      <c r="P28" s="4" t="str">
        <f>IF(B28="","",IF(ABS(H28-1)&gt;0.0001,"REVISAR %",IF(M28=0,"REVISAR",IF(O28&lt;=Parámetros!$D$11,"CUMPLE","NO CUMPLE"))))</f>
        <v/>
      </c>
      <c r="Q28" s="10" t="str">
        <f>IF(B28="","",SUMIF(Integrantes!$A$5:$A$204,$A28,Integrantes!$T$5:$T$204))</f>
        <v/>
      </c>
      <c r="R28" s="10" t="str">
        <f>IF(B28="","",SUMIF(Integrantes!$A$5:$A$204,$A28,Integrantes!$U$5:$U$204))</f>
        <v/>
      </c>
      <c r="S28" s="11" t="str">
        <f t="shared" si="2"/>
        <v/>
      </c>
      <c r="T28" s="4" t="str">
        <f>IF(B28="","",IF(ABS(H28-1)&gt;0.0001,"REVISAR %",IF(R28=0,IF(Q28&lt;0,"NO CUMPLE","CUMPLE"),IF(S28&gt;=Parámetros!$D$12,"CUMPLE","NO CUMPLE"))))</f>
        <v/>
      </c>
      <c r="U28" s="10" t="str">
        <f>IF(B28="","",SUMIF(Integrantes!$A$5:$A$204,$A28,Integrantes!$N$5:$N$204))</f>
        <v/>
      </c>
      <c r="V28" s="10" t="str">
        <f>IF(B28="","",Parámetros!$D$13)</f>
        <v/>
      </c>
      <c r="W28" s="4" t="str">
        <f t="shared" si="3"/>
        <v/>
      </c>
      <c r="X28" s="10" t="str">
        <f>IF(B28="","",SUMIF(Integrantes!$A$5:$A$204,$A28,Integrantes!$S$5:$S$204))</f>
        <v/>
      </c>
      <c r="Y28" s="9" t="str">
        <f t="shared" si="4"/>
        <v/>
      </c>
      <c r="Z28" s="4" t="str">
        <f>IF(B28="","",IF(ABS(H28-1)&gt;0.0001,"REVISAR %",IF(X28&lt;=0,"REVISAR",IF(Y28&gt;=Parámetros!$D$14,"CUMPLE","NO CUMPLE"))))</f>
        <v/>
      </c>
      <c r="AA28" s="9" t="str">
        <f t="shared" si="5"/>
        <v/>
      </c>
      <c r="AB28" s="4" t="str">
        <f>IF(B28="","",IF(ABS(H28-1)&gt;0.0001,"REVISAR %",IF(M28&lt;=0,"REVISAR",IF(AA28&gt;=Parámetros!$D$15,"CUMPLE","NO CUMPLE"))))</f>
        <v/>
      </c>
      <c r="AC28" s="12" t="str">
        <f t="shared" si="6"/>
        <v/>
      </c>
      <c r="AD28" s="12" t="str">
        <f t="shared" si="7"/>
        <v/>
      </c>
      <c r="AE28" s="12" t="str">
        <f t="shared" si="8"/>
        <v/>
      </c>
      <c r="AF28" s="8"/>
      <c r="AG28" s="23"/>
    </row>
    <row r="29" spans="1:33">
      <c r="A29" s="8" t="s">
        <v>67</v>
      </c>
      <c r="B29" s="4" t="str">
        <f>IFERROR(INDEX(Integrantes!$B$5:$B$204,MATCH($A29,Integrantes!$A$5:$A$204,0)),"")</f>
        <v/>
      </c>
      <c r="C29" s="4" t="str">
        <f>IFERROR(INDEX(Integrantes!$C$5:$C$204,MATCH($A29,Integrantes!$A$5:$A$204,0)),"")</f>
        <v/>
      </c>
      <c r="D29" s="8"/>
      <c r="E29" s="8"/>
      <c r="F29" s="8"/>
      <c r="G29" s="8"/>
      <c r="H29" s="9" t="str">
        <f>IF(B29="","",SUMIF(Integrantes!$A$5:$A$204,$A29,Integrantes!$F$5:$F$204))</f>
        <v/>
      </c>
      <c r="I29" s="10" t="str">
        <f>IF(B29="","",SUMIF(Integrantes!$A$5:$A$204,$A29,Integrantes!$O$5:$O$204))</f>
        <v/>
      </c>
      <c r="J29" s="10" t="str">
        <f>IF(B29="","",SUMIF(Integrantes!$A$5:$A$204,$A29,Integrantes!$P$5:$P$204))</f>
        <v/>
      </c>
      <c r="K29" s="11" t="str">
        <f t="shared" si="0"/>
        <v/>
      </c>
      <c r="L29" s="4" t="str">
        <f>IF(B29="","",IF(ABS(H29-1)&gt;0.0001,"REVISAR %",IF(J29=0,"CUMPLE",IF(K29&gt;=Parámetros!$D$10,"CUMPLE","NO CUMPLE"))))</f>
        <v/>
      </c>
      <c r="M29" s="10" t="str">
        <f>IF(B29="","",SUMIF(Integrantes!$A$5:$A$204,$A29,Integrantes!$Q$5:$Q$204))</f>
        <v/>
      </c>
      <c r="N29" s="10" t="str">
        <f>IF(B29="","",SUMIF(Integrantes!$A$5:$A$204,$A29,Integrantes!$R$5:$R$204))</f>
        <v/>
      </c>
      <c r="O29" s="9" t="str">
        <f t="shared" si="1"/>
        <v/>
      </c>
      <c r="P29" s="4" t="str">
        <f>IF(B29="","",IF(ABS(H29-1)&gt;0.0001,"REVISAR %",IF(M29=0,"REVISAR",IF(O29&lt;=Parámetros!$D$11,"CUMPLE","NO CUMPLE"))))</f>
        <v/>
      </c>
      <c r="Q29" s="10" t="str">
        <f>IF(B29="","",SUMIF(Integrantes!$A$5:$A$204,$A29,Integrantes!$T$5:$T$204))</f>
        <v/>
      </c>
      <c r="R29" s="10" t="str">
        <f>IF(B29="","",SUMIF(Integrantes!$A$5:$A$204,$A29,Integrantes!$U$5:$U$204))</f>
        <v/>
      </c>
      <c r="S29" s="11" t="str">
        <f t="shared" si="2"/>
        <v/>
      </c>
      <c r="T29" s="4" t="str">
        <f>IF(B29="","",IF(ABS(H29-1)&gt;0.0001,"REVISAR %",IF(R29=0,IF(Q29&lt;0,"NO CUMPLE","CUMPLE"),IF(S29&gt;=Parámetros!$D$12,"CUMPLE","NO CUMPLE"))))</f>
        <v/>
      </c>
      <c r="U29" s="10" t="str">
        <f>IF(B29="","",SUMIF(Integrantes!$A$5:$A$204,$A29,Integrantes!$N$5:$N$204))</f>
        <v/>
      </c>
      <c r="V29" s="10" t="str">
        <f>IF(B29="","",Parámetros!$D$13)</f>
        <v/>
      </c>
      <c r="W29" s="4" t="str">
        <f t="shared" si="3"/>
        <v/>
      </c>
      <c r="X29" s="10" t="str">
        <f>IF(B29="","",SUMIF(Integrantes!$A$5:$A$204,$A29,Integrantes!$S$5:$S$204))</f>
        <v/>
      </c>
      <c r="Y29" s="9" t="str">
        <f t="shared" si="4"/>
        <v/>
      </c>
      <c r="Z29" s="4" t="str">
        <f>IF(B29="","",IF(ABS(H29-1)&gt;0.0001,"REVISAR %",IF(X29&lt;=0,"REVISAR",IF(Y29&gt;=Parámetros!$D$14,"CUMPLE","NO CUMPLE"))))</f>
        <v/>
      </c>
      <c r="AA29" s="9" t="str">
        <f t="shared" si="5"/>
        <v/>
      </c>
      <c r="AB29" s="4" t="str">
        <f>IF(B29="","",IF(ABS(H29-1)&gt;0.0001,"REVISAR %",IF(M29&lt;=0,"REVISAR",IF(AA29&gt;=Parámetros!$D$15,"CUMPLE","NO CUMPLE"))))</f>
        <v/>
      </c>
      <c r="AC29" s="12" t="str">
        <f t="shared" si="6"/>
        <v/>
      </c>
      <c r="AD29" s="12" t="str">
        <f t="shared" si="7"/>
        <v/>
      </c>
      <c r="AE29" s="12" t="str">
        <f t="shared" si="8"/>
        <v/>
      </c>
      <c r="AF29" s="8"/>
      <c r="AG29" s="23"/>
    </row>
    <row r="30" spans="1:33">
      <c r="A30" s="8" t="s">
        <v>68</v>
      </c>
      <c r="B30" s="4" t="str">
        <f>IFERROR(INDEX(Integrantes!$B$5:$B$204,MATCH($A30,Integrantes!$A$5:$A$204,0)),"")</f>
        <v/>
      </c>
      <c r="C30" s="4" t="str">
        <f>IFERROR(INDEX(Integrantes!$C$5:$C$204,MATCH($A30,Integrantes!$A$5:$A$204,0)),"")</f>
        <v/>
      </c>
      <c r="D30" s="8"/>
      <c r="E30" s="8"/>
      <c r="F30" s="8"/>
      <c r="G30" s="8"/>
      <c r="H30" s="9" t="str">
        <f>IF(B30="","",SUMIF(Integrantes!$A$5:$A$204,$A30,Integrantes!$F$5:$F$204))</f>
        <v/>
      </c>
      <c r="I30" s="10" t="str">
        <f>IF(B30="","",SUMIF(Integrantes!$A$5:$A$204,$A30,Integrantes!$O$5:$O$204))</f>
        <v/>
      </c>
      <c r="J30" s="10" t="str">
        <f>IF(B30="","",SUMIF(Integrantes!$A$5:$A$204,$A30,Integrantes!$P$5:$P$204))</f>
        <v/>
      </c>
      <c r="K30" s="11" t="str">
        <f t="shared" si="0"/>
        <v/>
      </c>
      <c r="L30" s="4" t="str">
        <f>IF(B30="","",IF(ABS(H30-1)&gt;0.0001,"REVISAR %",IF(J30=0,"CUMPLE",IF(K30&gt;=Parámetros!$D$10,"CUMPLE","NO CUMPLE"))))</f>
        <v/>
      </c>
      <c r="M30" s="10" t="str">
        <f>IF(B30="","",SUMIF(Integrantes!$A$5:$A$204,$A30,Integrantes!$Q$5:$Q$204))</f>
        <v/>
      </c>
      <c r="N30" s="10" t="str">
        <f>IF(B30="","",SUMIF(Integrantes!$A$5:$A$204,$A30,Integrantes!$R$5:$R$204))</f>
        <v/>
      </c>
      <c r="O30" s="9" t="str">
        <f t="shared" si="1"/>
        <v/>
      </c>
      <c r="P30" s="4" t="str">
        <f>IF(B30="","",IF(ABS(H30-1)&gt;0.0001,"REVISAR %",IF(M30=0,"REVISAR",IF(O30&lt;=Parámetros!$D$11,"CUMPLE","NO CUMPLE"))))</f>
        <v/>
      </c>
      <c r="Q30" s="10" t="str">
        <f>IF(B30="","",SUMIF(Integrantes!$A$5:$A$204,$A30,Integrantes!$T$5:$T$204))</f>
        <v/>
      </c>
      <c r="R30" s="10" t="str">
        <f>IF(B30="","",SUMIF(Integrantes!$A$5:$A$204,$A30,Integrantes!$U$5:$U$204))</f>
        <v/>
      </c>
      <c r="S30" s="11" t="str">
        <f t="shared" si="2"/>
        <v/>
      </c>
      <c r="T30" s="4" t="str">
        <f>IF(B30="","",IF(ABS(H30-1)&gt;0.0001,"REVISAR %",IF(R30=0,IF(Q30&lt;0,"NO CUMPLE","CUMPLE"),IF(S30&gt;=Parámetros!$D$12,"CUMPLE","NO CUMPLE"))))</f>
        <v/>
      </c>
      <c r="U30" s="10" t="str">
        <f>IF(B30="","",SUMIF(Integrantes!$A$5:$A$204,$A30,Integrantes!$N$5:$N$204))</f>
        <v/>
      </c>
      <c r="V30" s="10" t="str">
        <f>IF(B30="","",Parámetros!$D$13)</f>
        <v/>
      </c>
      <c r="W30" s="4" t="str">
        <f t="shared" si="3"/>
        <v/>
      </c>
      <c r="X30" s="10" t="str">
        <f>IF(B30="","",SUMIF(Integrantes!$A$5:$A$204,$A30,Integrantes!$S$5:$S$204))</f>
        <v/>
      </c>
      <c r="Y30" s="9" t="str">
        <f t="shared" si="4"/>
        <v/>
      </c>
      <c r="Z30" s="4" t="str">
        <f>IF(B30="","",IF(ABS(H30-1)&gt;0.0001,"REVISAR %",IF(X30&lt;=0,"REVISAR",IF(Y30&gt;=Parámetros!$D$14,"CUMPLE","NO CUMPLE"))))</f>
        <v/>
      </c>
      <c r="AA30" s="9" t="str">
        <f t="shared" si="5"/>
        <v/>
      </c>
      <c r="AB30" s="4" t="str">
        <f>IF(B30="","",IF(ABS(H30-1)&gt;0.0001,"REVISAR %",IF(M30&lt;=0,"REVISAR",IF(AA30&gt;=Parámetros!$D$15,"CUMPLE","NO CUMPLE"))))</f>
        <v/>
      </c>
      <c r="AC30" s="12" t="str">
        <f t="shared" si="6"/>
        <v/>
      </c>
      <c r="AD30" s="12" t="str">
        <f t="shared" si="7"/>
        <v/>
      </c>
      <c r="AE30" s="12" t="str">
        <f t="shared" si="8"/>
        <v/>
      </c>
      <c r="AF30" s="8"/>
      <c r="AG30" s="23"/>
    </row>
    <row r="31" spans="1:33">
      <c r="A31" s="8" t="s">
        <v>69</v>
      </c>
      <c r="B31" s="4" t="str">
        <f>IFERROR(INDEX(Integrantes!$B$5:$B$204,MATCH($A31,Integrantes!$A$5:$A$204,0)),"")</f>
        <v/>
      </c>
      <c r="C31" s="4" t="str">
        <f>IFERROR(INDEX(Integrantes!$C$5:$C$204,MATCH($A31,Integrantes!$A$5:$A$204,0)),"")</f>
        <v/>
      </c>
      <c r="D31" s="8"/>
      <c r="E31" s="8"/>
      <c r="F31" s="8"/>
      <c r="G31" s="8"/>
      <c r="H31" s="9" t="str">
        <f>IF(B31="","",SUMIF(Integrantes!$A$5:$A$204,$A31,Integrantes!$F$5:$F$204))</f>
        <v/>
      </c>
      <c r="I31" s="10" t="str">
        <f>IF(B31="","",SUMIF(Integrantes!$A$5:$A$204,$A31,Integrantes!$O$5:$O$204))</f>
        <v/>
      </c>
      <c r="J31" s="10" t="str">
        <f>IF(B31="","",SUMIF(Integrantes!$A$5:$A$204,$A31,Integrantes!$P$5:$P$204))</f>
        <v/>
      </c>
      <c r="K31" s="11" t="str">
        <f t="shared" si="0"/>
        <v/>
      </c>
      <c r="L31" s="4" t="str">
        <f>IF(B31="","",IF(ABS(H31-1)&gt;0.0001,"REVISAR %",IF(J31=0,"CUMPLE",IF(K31&gt;=Parámetros!$D$10,"CUMPLE","NO CUMPLE"))))</f>
        <v/>
      </c>
      <c r="M31" s="10" t="str">
        <f>IF(B31="","",SUMIF(Integrantes!$A$5:$A$204,$A31,Integrantes!$Q$5:$Q$204))</f>
        <v/>
      </c>
      <c r="N31" s="10" t="str">
        <f>IF(B31="","",SUMIF(Integrantes!$A$5:$A$204,$A31,Integrantes!$R$5:$R$204))</f>
        <v/>
      </c>
      <c r="O31" s="9" t="str">
        <f t="shared" si="1"/>
        <v/>
      </c>
      <c r="P31" s="4" t="str">
        <f>IF(B31="","",IF(ABS(H31-1)&gt;0.0001,"REVISAR %",IF(M31=0,"REVISAR",IF(O31&lt;=Parámetros!$D$11,"CUMPLE","NO CUMPLE"))))</f>
        <v/>
      </c>
      <c r="Q31" s="10" t="str">
        <f>IF(B31="","",SUMIF(Integrantes!$A$5:$A$204,$A31,Integrantes!$T$5:$T$204))</f>
        <v/>
      </c>
      <c r="R31" s="10" t="str">
        <f>IF(B31="","",SUMIF(Integrantes!$A$5:$A$204,$A31,Integrantes!$U$5:$U$204))</f>
        <v/>
      </c>
      <c r="S31" s="11" t="str">
        <f t="shared" si="2"/>
        <v/>
      </c>
      <c r="T31" s="4" t="str">
        <f>IF(B31="","",IF(ABS(H31-1)&gt;0.0001,"REVISAR %",IF(R31=0,IF(Q31&lt;0,"NO CUMPLE","CUMPLE"),IF(S31&gt;=Parámetros!$D$12,"CUMPLE","NO CUMPLE"))))</f>
        <v/>
      </c>
      <c r="U31" s="10" t="str">
        <f>IF(B31="","",SUMIF(Integrantes!$A$5:$A$204,$A31,Integrantes!$N$5:$N$204))</f>
        <v/>
      </c>
      <c r="V31" s="10" t="str">
        <f>IF(B31="","",Parámetros!$D$13)</f>
        <v/>
      </c>
      <c r="W31" s="4" t="str">
        <f t="shared" si="3"/>
        <v/>
      </c>
      <c r="X31" s="10" t="str">
        <f>IF(B31="","",SUMIF(Integrantes!$A$5:$A$204,$A31,Integrantes!$S$5:$S$204))</f>
        <v/>
      </c>
      <c r="Y31" s="9" t="str">
        <f t="shared" si="4"/>
        <v/>
      </c>
      <c r="Z31" s="4" t="str">
        <f>IF(B31="","",IF(ABS(H31-1)&gt;0.0001,"REVISAR %",IF(X31&lt;=0,"REVISAR",IF(Y31&gt;=Parámetros!$D$14,"CUMPLE","NO CUMPLE"))))</f>
        <v/>
      </c>
      <c r="AA31" s="9" t="str">
        <f t="shared" si="5"/>
        <v/>
      </c>
      <c r="AB31" s="4" t="str">
        <f>IF(B31="","",IF(ABS(H31-1)&gt;0.0001,"REVISAR %",IF(M31&lt;=0,"REVISAR",IF(AA31&gt;=Parámetros!$D$15,"CUMPLE","NO CUMPLE"))))</f>
        <v/>
      </c>
      <c r="AC31" s="12" t="str">
        <f t="shared" si="6"/>
        <v/>
      </c>
      <c r="AD31" s="12" t="str">
        <f t="shared" si="7"/>
        <v/>
      </c>
      <c r="AE31" s="12" t="str">
        <f t="shared" si="8"/>
        <v/>
      </c>
      <c r="AF31" s="8"/>
      <c r="AG31" s="23"/>
    </row>
    <row r="32" spans="1:33">
      <c r="A32" s="8" t="s">
        <v>70</v>
      </c>
      <c r="B32" s="4" t="str">
        <f>IFERROR(INDEX(Integrantes!$B$5:$B$204,MATCH($A32,Integrantes!$A$5:$A$204,0)),"")</f>
        <v/>
      </c>
      <c r="C32" s="4" t="str">
        <f>IFERROR(INDEX(Integrantes!$C$5:$C$204,MATCH($A32,Integrantes!$A$5:$A$204,0)),"")</f>
        <v/>
      </c>
      <c r="D32" s="8"/>
      <c r="E32" s="8"/>
      <c r="F32" s="8"/>
      <c r="G32" s="8"/>
      <c r="H32" s="9" t="str">
        <f>IF(B32="","",SUMIF(Integrantes!$A$5:$A$204,$A32,Integrantes!$F$5:$F$204))</f>
        <v/>
      </c>
      <c r="I32" s="10" t="str">
        <f>IF(B32="","",SUMIF(Integrantes!$A$5:$A$204,$A32,Integrantes!$O$5:$O$204))</f>
        <v/>
      </c>
      <c r="J32" s="10" t="str">
        <f>IF(B32="","",SUMIF(Integrantes!$A$5:$A$204,$A32,Integrantes!$P$5:$P$204))</f>
        <v/>
      </c>
      <c r="K32" s="11" t="str">
        <f t="shared" si="0"/>
        <v/>
      </c>
      <c r="L32" s="4" t="str">
        <f>IF(B32="","",IF(ABS(H32-1)&gt;0.0001,"REVISAR %",IF(J32=0,"CUMPLE",IF(K32&gt;=Parámetros!$D$10,"CUMPLE","NO CUMPLE"))))</f>
        <v/>
      </c>
      <c r="M32" s="10" t="str">
        <f>IF(B32="","",SUMIF(Integrantes!$A$5:$A$204,$A32,Integrantes!$Q$5:$Q$204))</f>
        <v/>
      </c>
      <c r="N32" s="10" t="str">
        <f>IF(B32="","",SUMIF(Integrantes!$A$5:$A$204,$A32,Integrantes!$R$5:$R$204))</f>
        <v/>
      </c>
      <c r="O32" s="9" t="str">
        <f t="shared" si="1"/>
        <v/>
      </c>
      <c r="P32" s="4" t="str">
        <f>IF(B32="","",IF(ABS(H32-1)&gt;0.0001,"REVISAR %",IF(M32=0,"REVISAR",IF(O32&lt;=Parámetros!$D$11,"CUMPLE","NO CUMPLE"))))</f>
        <v/>
      </c>
      <c r="Q32" s="10" t="str">
        <f>IF(B32="","",SUMIF(Integrantes!$A$5:$A$204,$A32,Integrantes!$T$5:$T$204))</f>
        <v/>
      </c>
      <c r="R32" s="10" t="str">
        <f>IF(B32="","",SUMIF(Integrantes!$A$5:$A$204,$A32,Integrantes!$U$5:$U$204))</f>
        <v/>
      </c>
      <c r="S32" s="11" t="str">
        <f t="shared" si="2"/>
        <v/>
      </c>
      <c r="T32" s="4" t="str">
        <f>IF(B32="","",IF(ABS(H32-1)&gt;0.0001,"REVISAR %",IF(R32=0,IF(Q32&lt;0,"NO CUMPLE","CUMPLE"),IF(S32&gt;=Parámetros!$D$12,"CUMPLE","NO CUMPLE"))))</f>
        <v/>
      </c>
      <c r="U32" s="10" t="str">
        <f>IF(B32="","",SUMIF(Integrantes!$A$5:$A$204,$A32,Integrantes!$N$5:$N$204))</f>
        <v/>
      </c>
      <c r="V32" s="10" t="str">
        <f>IF(B32="","",Parámetros!$D$13)</f>
        <v/>
      </c>
      <c r="W32" s="4" t="str">
        <f t="shared" si="3"/>
        <v/>
      </c>
      <c r="X32" s="10" t="str">
        <f>IF(B32="","",SUMIF(Integrantes!$A$5:$A$204,$A32,Integrantes!$S$5:$S$204))</f>
        <v/>
      </c>
      <c r="Y32" s="9" t="str">
        <f t="shared" si="4"/>
        <v/>
      </c>
      <c r="Z32" s="4" t="str">
        <f>IF(B32="","",IF(ABS(H32-1)&gt;0.0001,"REVISAR %",IF(X32&lt;=0,"REVISAR",IF(Y32&gt;=Parámetros!$D$14,"CUMPLE","NO CUMPLE"))))</f>
        <v/>
      </c>
      <c r="AA32" s="9" t="str">
        <f t="shared" si="5"/>
        <v/>
      </c>
      <c r="AB32" s="4" t="str">
        <f>IF(B32="","",IF(ABS(H32-1)&gt;0.0001,"REVISAR %",IF(M32&lt;=0,"REVISAR",IF(AA32&gt;=Parámetros!$D$15,"CUMPLE","NO CUMPLE"))))</f>
        <v/>
      </c>
      <c r="AC32" s="12" t="str">
        <f t="shared" si="6"/>
        <v/>
      </c>
      <c r="AD32" s="12" t="str">
        <f t="shared" si="7"/>
        <v/>
      </c>
      <c r="AE32" s="12" t="str">
        <f t="shared" si="8"/>
        <v/>
      </c>
      <c r="AF32" s="8"/>
      <c r="AG32" s="23"/>
    </row>
    <row r="33" spans="1:33">
      <c r="A33" s="8" t="s">
        <v>71</v>
      </c>
      <c r="B33" s="4" t="str">
        <f>IFERROR(INDEX(Integrantes!$B$5:$B$204,MATCH($A33,Integrantes!$A$5:$A$204,0)),"")</f>
        <v/>
      </c>
      <c r="C33" s="4" t="str">
        <f>IFERROR(INDEX(Integrantes!$C$5:$C$204,MATCH($A33,Integrantes!$A$5:$A$204,0)),"")</f>
        <v/>
      </c>
      <c r="D33" s="8"/>
      <c r="E33" s="8"/>
      <c r="F33" s="8"/>
      <c r="G33" s="8"/>
      <c r="H33" s="9" t="str">
        <f>IF(B33="","",SUMIF(Integrantes!$A$5:$A$204,$A33,Integrantes!$F$5:$F$204))</f>
        <v/>
      </c>
      <c r="I33" s="10" t="str">
        <f>IF(B33="","",SUMIF(Integrantes!$A$5:$A$204,$A33,Integrantes!$O$5:$O$204))</f>
        <v/>
      </c>
      <c r="J33" s="10" t="str">
        <f>IF(B33="","",SUMIF(Integrantes!$A$5:$A$204,$A33,Integrantes!$P$5:$P$204))</f>
        <v/>
      </c>
      <c r="K33" s="11" t="str">
        <f t="shared" si="0"/>
        <v/>
      </c>
      <c r="L33" s="4" t="str">
        <f>IF(B33="","",IF(ABS(H33-1)&gt;0.0001,"REVISAR %",IF(J33=0,"CUMPLE",IF(K33&gt;=Parámetros!$D$10,"CUMPLE","NO CUMPLE"))))</f>
        <v/>
      </c>
      <c r="M33" s="10" t="str">
        <f>IF(B33="","",SUMIF(Integrantes!$A$5:$A$204,$A33,Integrantes!$Q$5:$Q$204))</f>
        <v/>
      </c>
      <c r="N33" s="10" t="str">
        <f>IF(B33="","",SUMIF(Integrantes!$A$5:$A$204,$A33,Integrantes!$R$5:$R$204))</f>
        <v/>
      </c>
      <c r="O33" s="9" t="str">
        <f t="shared" si="1"/>
        <v/>
      </c>
      <c r="P33" s="4" t="str">
        <f>IF(B33="","",IF(ABS(H33-1)&gt;0.0001,"REVISAR %",IF(M33=0,"REVISAR",IF(O33&lt;=Parámetros!$D$11,"CUMPLE","NO CUMPLE"))))</f>
        <v/>
      </c>
      <c r="Q33" s="10" t="str">
        <f>IF(B33="","",SUMIF(Integrantes!$A$5:$A$204,$A33,Integrantes!$T$5:$T$204))</f>
        <v/>
      </c>
      <c r="R33" s="10" t="str">
        <f>IF(B33="","",SUMIF(Integrantes!$A$5:$A$204,$A33,Integrantes!$U$5:$U$204))</f>
        <v/>
      </c>
      <c r="S33" s="11" t="str">
        <f t="shared" si="2"/>
        <v/>
      </c>
      <c r="T33" s="4" t="str">
        <f>IF(B33="","",IF(ABS(H33-1)&gt;0.0001,"REVISAR %",IF(R33=0,IF(Q33&lt;0,"NO CUMPLE","CUMPLE"),IF(S33&gt;=Parámetros!$D$12,"CUMPLE","NO CUMPLE"))))</f>
        <v/>
      </c>
      <c r="U33" s="10" t="str">
        <f>IF(B33="","",SUMIF(Integrantes!$A$5:$A$204,$A33,Integrantes!$N$5:$N$204))</f>
        <v/>
      </c>
      <c r="V33" s="10" t="str">
        <f>IF(B33="","",Parámetros!$D$13)</f>
        <v/>
      </c>
      <c r="W33" s="4" t="str">
        <f t="shared" si="3"/>
        <v/>
      </c>
      <c r="X33" s="10" t="str">
        <f>IF(B33="","",SUMIF(Integrantes!$A$5:$A$204,$A33,Integrantes!$S$5:$S$204))</f>
        <v/>
      </c>
      <c r="Y33" s="9" t="str">
        <f t="shared" si="4"/>
        <v/>
      </c>
      <c r="Z33" s="4" t="str">
        <f>IF(B33="","",IF(ABS(H33-1)&gt;0.0001,"REVISAR %",IF(X33&lt;=0,"REVISAR",IF(Y33&gt;=Parámetros!$D$14,"CUMPLE","NO CUMPLE"))))</f>
        <v/>
      </c>
      <c r="AA33" s="9" t="str">
        <f t="shared" si="5"/>
        <v/>
      </c>
      <c r="AB33" s="4" t="str">
        <f>IF(B33="","",IF(ABS(H33-1)&gt;0.0001,"REVISAR %",IF(M33&lt;=0,"REVISAR",IF(AA33&gt;=Parámetros!$D$15,"CUMPLE","NO CUMPLE"))))</f>
        <v/>
      </c>
      <c r="AC33" s="12" t="str">
        <f t="shared" si="6"/>
        <v/>
      </c>
      <c r="AD33" s="12" t="str">
        <f t="shared" si="7"/>
        <v/>
      </c>
      <c r="AE33" s="12" t="str">
        <f t="shared" si="8"/>
        <v/>
      </c>
      <c r="AF33" s="8"/>
      <c r="AG33" s="23"/>
    </row>
    <row r="34" spans="1:33">
      <c r="A34" s="8" t="s">
        <v>72</v>
      </c>
      <c r="B34" s="4" t="str">
        <f>IFERROR(INDEX(Integrantes!$B$5:$B$204,MATCH($A34,Integrantes!$A$5:$A$204,0)),"")</f>
        <v/>
      </c>
      <c r="C34" s="4" t="str">
        <f>IFERROR(INDEX(Integrantes!$C$5:$C$204,MATCH($A34,Integrantes!$A$5:$A$204,0)),"")</f>
        <v/>
      </c>
      <c r="D34" s="8"/>
      <c r="E34" s="8"/>
      <c r="F34" s="8"/>
      <c r="G34" s="8"/>
      <c r="H34" s="9" t="str">
        <f>IF(B34="","",SUMIF(Integrantes!$A$5:$A$204,$A34,Integrantes!$F$5:$F$204))</f>
        <v/>
      </c>
      <c r="I34" s="10" t="str">
        <f>IF(B34="","",SUMIF(Integrantes!$A$5:$A$204,$A34,Integrantes!$O$5:$O$204))</f>
        <v/>
      </c>
      <c r="J34" s="10" t="str">
        <f>IF(B34="","",SUMIF(Integrantes!$A$5:$A$204,$A34,Integrantes!$P$5:$P$204))</f>
        <v/>
      </c>
      <c r="K34" s="11" t="str">
        <f t="shared" si="0"/>
        <v/>
      </c>
      <c r="L34" s="4" t="str">
        <f>IF(B34="","",IF(ABS(H34-1)&gt;0.0001,"REVISAR %",IF(J34=0,"CUMPLE",IF(K34&gt;=Parámetros!$D$10,"CUMPLE","NO CUMPLE"))))</f>
        <v/>
      </c>
      <c r="M34" s="10" t="str">
        <f>IF(B34="","",SUMIF(Integrantes!$A$5:$A$204,$A34,Integrantes!$Q$5:$Q$204))</f>
        <v/>
      </c>
      <c r="N34" s="10" t="str">
        <f>IF(B34="","",SUMIF(Integrantes!$A$5:$A$204,$A34,Integrantes!$R$5:$R$204))</f>
        <v/>
      </c>
      <c r="O34" s="9" t="str">
        <f t="shared" si="1"/>
        <v/>
      </c>
      <c r="P34" s="4" t="str">
        <f>IF(B34="","",IF(ABS(H34-1)&gt;0.0001,"REVISAR %",IF(M34=0,"REVISAR",IF(O34&lt;=Parámetros!$D$11,"CUMPLE","NO CUMPLE"))))</f>
        <v/>
      </c>
      <c r="Q34" s="10" t="str">
        <f>IF(B34="","",SUMIF(Integrantes!$A$5:$A$204,$A34,Integrantes!$T$5:$T$204))</f>
        <v/>
      </c>
      <c r="R34" s="10" t="str">
        <f>IF(B34="","",SUMIF(Integrantes!$A$5:$A$204,$A34,Integrantes!$U$5:$U$204))</f>
        <v/>
      </c>
      <c r="S34" s="11" t="str">
        <f t="shared" si="2"/>
        <v/>
      </c>
      <c r="T34" s="4" t="str">
        <f>IF(B34="","",IF(ABS(H34-1)&gt;0.0001,"REVISAR %",IF(R34=0,IF(Q34&lt;0,"NO CUMPLE","CUMPLE"),IF(S34&gt;=Parámetros!$D$12,"CUMPLE","NO CUMPLE"))))</f>
        <v/>
      </c>
      <c r="U34" s="10" t="str">
        <f>IF(B34="","",SUMIF(Integrantes!$A$5:$A$204,$A34,Integrantes!$N$5:$N$204))</f>
        <v/>
      </c>
      <c r="V34" s="10" t="str">
        <f>IF(B34="","",Parámetros!$D$13)</f>
        <v/>
      </c>
      <c r="W34" s="4" t="str">
        <f t="shared" si="3"/>
        <v/>
      </c>
      <c r="X34" s="10" t="str">
        <f>IF(B34="","",SUMIF(Integrantes!$A$5:$A$204,$A34,Integrantes!$S$5:$S$204))</f>
        <v/>
      </c>
      <c r="Y34" s="9" t="str">
        <f t="shared" si="4"/>
        <v/>
      </c>
      <c r="Z34" s="4" t="str">
        <f>IF(B34="","",IF(ABS(H34-1)&gt;0.0001,"REVISAR %",IF(X34&lt;=0,"REVISAR",IF(Y34&gt;=Parámetros!$D$14,"CUMPLE","NO CUMPLE"))))</f>
        <v/>
      </c>
      <c r="AA34" s="9" t="str">
        <f t="shared" si="5"/>
        <v/>
      </c>
      <c r="AB34" s="4" t="str">
        <f>IF(B34="","",IF(ABS(H34-1)&gt;0.0001,"REVISAR %",IF(M34&lt;=0,"REVISAR",IF(AA34&gt;=Parámetros!$D$15,"CUMPLE","NO CUMPLE"))))</f>
        <v/>
      </c>
      <c r="AC34" s="12" t="str">
        <f t="shared" si="6"/>
        <v/>
      </c>
      <c r="AD34" s="12" t="str">
        <f t="shared" si="7"/>
        <v/>
      </c>
      <c r="AE34" s="12" t="str">
        <f t="shared" si="8"/>
        <v/>
      </c>
      <c r="AF34" s="8"/>
      <c r="AG34" s="23"/>
    </row>
    <row r="35" spans="1:33">
      <c r="A35" s="8" t="s">
        <v>73</v>
      </c>
      <c r="B35" s="4" t="str">
        <f>IFERROR(INDEX(Integrantes!$B$5:$B$204,MATCH($A35,Integrantes!$A$5:$A$204,0)),"")</f>
        <v/>
      </c>
      <c r="C35" s="4" t="str">
        <f>IFERROR(INDEX(Integrantes!$C$5:$C$204,MATCH($A35,Integrantes!$A$5:$A$204,0)),"")</f>
        <v/>
      </c>
      <c r="D35" s="8"/>
      <c r="E35" s="8"/>
      <c r="F35" s="8"/>
      <c r="G35" s="8"/>
      <c r="H35" s="9" t="str">
        <f>IF(B35="","",SUMIF(Integrantes!$A$5:$A$204,$A35,Integrantes!$F$5:$F$204))</f>
        <v/>
      </c>
      <c r="I35" s="10" t="str">
        <f>IF(B35="","",SUMIF(Integrantes!$A$5:$A$204,$A35,Integrantes!$O$5:$O$204))</f>
        <v/>
      </c>
      <c r="J35" s="10" t="str">
        <f>IF(B35="","",SUMIF(Integrantes!$A$5:$A$204,$A35,Integrantes!$P$5:$P$204))</f>
        <v/>
      </c>
      <c r="K35" s="11" t="str">
        <f t="shared" si="0"/>
        <v/>
      </c>
      <c r="L35" s="4" t="str">
        <f>IF(B35="","",IF(ABS(H35-1)&gt;0.0001,"REVISAR %",IF(J35=0,"CUMPLE",IF(K35&gt;=Parámetros!$D$10,"CUMPLE","NO CUMPLE"))))</f>
        <v/>
      </c>
      <c r="M35" s="10" t="str">
        <f>IF(B35="","",SUMIF(Integrantes!$A$5:$A$204,$A35,Integrantes!$Q$5:$Q$204))</f>
        <v/>
      </c>
      <c r="N35" s="10" t="str">
        <f>IF(B35="","",SUMIF(Integrantes!$A$5:$A$204,$A35,Integrantes!$R$5:$R$204))</f>
        <v/>
      </c>
      <c r="O35" s="9" t="str">
        <f t="shared" si="1"/>
        <v/>
      </c>
      <c r="P35" s="4" t="str">
        <f>IF(B35="","",IF(ABS(H35-1)&gt;0.0001,"REVISAR %",IF(M35=0,"REVISAR",IF(O35&lt;=Parámetros!$D$11,"CUMPLE","NO CUMPLE"))))</f>
        <v/>
      </c>
      <c r="Q35" s="10" t="str">
        <f>IF(B35="","",SUMIF(Integrantes!$A$5:$A$204,$A35,Integrantes!$T$5:$T$204))</f>
        <v/>
      </c>
      <c r="R35" s="10" t="str">
        <f>IF(B35="","",SUMIF(Integrantes!$A$5:$A$204,$A35,Integrantes!$U$5:$U$204))</f>
        <v/>
      </c>
      <c r="S35" s="11" t="str">
        <f t="shared" si="2"/>
        <v/>
      </c>
      <c r="T35" s="4" t="str">
        <f>IF(B35="","",IF(ABS(H35-1)&gt;0.0001,"REVISAR %",IF(R35=0,IF(Q35&lt;0,"NO CUMPLE","CUMPLE"),IF(S35&gt;=Parámetros!$D$12,"CUMPLE","NO CUMPLE"))))</f>
        <v/>
      </c>
      <c r="U35" s="10" t="str">
        <f>IF(B35="","",SUMIF(Integrantes!$A$5:$A$204,$A35,Integrantes!$N$5:$N$204))</f>
        <v/>
      </c>
      <c r="V35" s="10" t="str">
        <f>IF(B35="","",Parámetros!$D$13)</f>
        <v/>
      </c>
      <c r="W35" s="4" t="str">
        <f t="shared" si="3"/>
        <v/>
      </c>
      <c r="X35" s="10" t="str">
        <f>IF(B35="","",SUMIF(Integrantes!$A$5:$A$204,$A35,Integrantes!$S$5:$S$204))</f>
        <v/>
      </c>
      <c r="Y35" s="9" t="str">
        <f t="shared" si="4"/>
        <v/>
      </c>
      <c r="Z35" s="4" t="str">
        <f>IF(B35="","",IF(ABS(H35-1)&gt;0.0001,"REVISAR %",IF(X35&lt;=0,"REVISAR",IF(Y35&gt;=Parámetros!$D$14,"CUMPLE","NO CUMPLE"))))</f>
        <v/>
      </c>
      <c r="AA35" s="9" t="str">
        <f t="shared" si="5"/>
        <v/>
      </c>
      <c r="AB35" s="4" t="str">
        <f>IF(B35="","",IF(ABS(H35-1)&gt;0.0001,"REVISAR %",IF(M35&lt;=0,"REVISAR",IF(AA35&gt;=Parámetros!$D$15,"CUMPLE","NO CUMPLE"))))</f>
        <v/>
      </c>
      <c r="AC35" s="12" t="str">
        <f t="shared" si="6"/>
        <v/>
      </c>
      <c r="AD35" s="12" t="str">
        <f t="shared" si="7"/>
        <v/>
      </c>
      <c r="AE35" s="12" t="str">
        <f t="shared" si="8"/>
        <v/>
      </c>
      <c r="AF35" s="8"/>
      <c r="AG35" s="23"/>
    </row>
    <row r="36" spans="1:33">
      <c r="A36" s="8" t="s">
        <v>74</v>
      </c>
      <c r="B36" s="4" t="str">
        <f>IFERROR(INDEX(Integrantes!$B$5:$B$204,MATCH($A36,Integrantes!$A$5:$A$204,0)),"")</f>
        <v/>
      </c>
      <c r="C36" s="4" t="str">
        <f>IFERROR(INDEX(Integrantes!$C$5:$C$204,MATCH($A36,Integrantes!$A$5:$A$204,0)),"")</f>
        <v/>
      </c>
      <c r="D36" s="8"/>
      <c r="E36" s="8"/>
      <c r="F36" s="8"/>
      <c r="G36" s="8"/>
      <c r="H36" s="9" t="str">
        <f>IF(B36="","",SUMIF(Integrantes!$A$5:$A$204,$A36,Integrantes!$F$5:$F$204))</f>
        <v/>
      </c>
      <c r="I36" s="10" t="str">
        <f>IF(B36="","",SUMIF(Integrantes!$A$5:$A$204,$A36,Integrantes!$O$5:$O$204))</f>
        <v/>
      </c>
      <c r="J36" s="10" t="str">
        <f>IF(B36="","",SUMIF(Integrantes!$A$5:$A$204,$A36,Integrantes!$P$5:$P$204))</f>
        <v/>
      </c>
      <c r="K36" s="11" t="str">
        <f t="shared" si="0"/>
        <v/>
      </c>
      <c r="L36" s="4" t="str">
        <f>IF(B36="","",IF(ABS(H36-1)&gt;0.0001,"REVISAR %",IF(J36=0,"CUMPLE",IF(K36&gt;=Parámetros!$D$10,"CUMPLE","NO CUMPLE"))))</f>
        <v/>
      </c>
      <c r="M36" s="10" t="str">
        <f>IF(B36="","",SUMIF(Integrantes!$A$5:$A$204,$A36,Integrantes!$Q$5:$Q$204))</f>
        <v/>
      </c>
      <c r="N36" s="10" t="str">
        <f>IF(B36="","",SUMIF(Integrantes!$A$5:$A$204,$A36,Integrantes!$R$5:$R$204))</f>
        <v/>
      </c>
      <c r="O36" s="9" t="str">
        <f t="shared" si="1"/>
        <v/>
      </c>
      <c r="P36" s="4" t="str">
        <f>IF(B36="","",IF(ABS(H36-1)&gt;0.0001,"REVISAR %",IF(M36=0,"REVISAR",IF(O36&lt;=Parámetros!$D$11,"CUMPLE","NO CUMPLE"))))</f>
        <v/>
      </c>
      <c r="Q36" s="10" t="str">
        <f>IF(B36="","",SUMIF(Integrantes!$A$5:$A$204,$A36,Integrantes!$T$5:$T$204))</f>
        <v/>
      </c>
      <c r="R36" s="10" t="str">
        <f>IF(B36="","",SUMIF(Integrantes!$A$5:$A$204,$A36,Integrantes!$U$5:$U$204))</f>
        <v/>
      </c>
      <c r="S36" s="11" t="str">
        <f t="shared" si="2"/>
        <v/>
      </c>
      <c r="T36" s="4" t="str">
        <f>IF(B36="","",IF(ABS(H36-1)&gt;0.0001,"REVISAR %",IF(R36=0,IF(Q36&lt;0,"NO CUMPLE","CUMPLE"),IF(S36&gt;=Parámetros!$D$12,"CUMPLE","NO CUMPLE"))))</f>
        <v/>
      </c>
      <c r="U36" s="10" t="str">
        <f>IF(B36="","",SUMIF(Integrantes!$A$5:$A$204,$A36,Integrantes!$N$5:$N$204))</f>
        <v/>
      </c>
      <c r="V36" s="10" t="str">
        <f>IF(B36="","",Parámetros!$D$13)</f>
        <v/>
      </c>
      <c r="W36" s="4" t="str">
        <f t="shared" si="3"/>
        <v/>
      </c>
      <c r="X36" s="10" t="str">
        <f>IF(B36="","",SUMIF(Integrantes!$A$5:$A$204,$A36,Integrantes!$S$5:$S$204))</f>
        <v/>
      </c>
      <c r="Y36" s="9" t="str">
        <f t="shared" si="4"/>
        <v/>
      </c>
      <c r="Z36" s="4" t="str">
        <f>IF(B36="","",IF(ABS(H36-1)&gt;0.0001,"REVISAR %",IF(X36&lt;=0,"REVISAR",IF(Y36&gt;=Parámetros!$D$14,"CUMPLE","NO CUMPLE"))))</f>
        <v/>
      </c>
      <c r="AA36" s="9" t="str">
        <f t="shared" si="5"/>
        <v/>
      </c>
      <c r="AB36" s="4" t="str">
        <f>IF(B36="","",IF(ABS(H36-1)&gt;0.0001,"REVISAR %",IF(M36&lt;=0,"REVISAR",IF(AA36&gt;=Parámetros!$D$15,"CUMPLE","NO CUMPLE"))))</f>
        <v/>
      </c>
      <c r="AC36" s="12" t="str">
        <f t="shared" si="6"/>
        <v/>
      </c>
      <c r="AD36" s="12" t="str">
        <f t="shared" si="7"/>
        <v/>
      </c>
      <c r="AE36" s="12" t="str">
        <f t="shared" si="8"/>
        <v/>
      </c>
      <c r="AF36" s="8"/>
      <c r="AG36" s="23"/>
    </row>
    <row r="37" spans="1:3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</sheetData>
  <mergeCells count="2">
    <mergeCell ref="A1:AF1"/>
    <mergeCell ref="A2:AF2"/>
  </mergeCells>
  <conditionalFormatting sqref="L7:L36">
    <cfRule type="expression" dxfId="55" priority="1">
      <formula>L7="CUMPLE"</formula>
    </cfRule>
    <cfRule type="expression" dxfId="54" priority="2">
      <formula>OR(L7="HABILITADO",L7="CUMPLE")</formula>
    </cfRule>
    <cfRule type="expression" dxfId="53" priority="3">
      <formula>OR(L7="NO CUMPLE",L7="NO HABILITADO")</formula>
    </cfRule>
    <cfRule type="expression" dxfId="52" priority="4">
      <formula>OR(L7="PENDIENTE",LEFT(L7,7)="REVISAR")</formula>
    </cfRule>
  </conditionalFormatting>
  <conditionalFormatting sqref="P7:P36">
    <cfRule type="expression" dxfId="51" priority="5">
      <formula>P7="CUMPLE"</formula>
    </cfRule>
    <cfRule type="expression" dxfId="50" priority="6">
      <formula>OR(P7="HABILITADO",P7="CUMPLE")</formula>
    </cfRule>
    <cfRule type="expression" dxfId="49" priority="7">
      <formula>OR(P7="NO CUMPLE",P7="NO HABILITADO")</formula>
    </cfRule>
    <cfRule type="expression" dxfId="48" priority="8">
      <formula>OR(P7="PENDIENTE",LEFT(P7,7)="REVISAR")</formula>
    </cfRule>
  </conditionalFormatting>
  <conditionalFormatting sqref="T7:T36">
    <cfRule type="expression" dxfId="47" priority="9">
      <formula>T7="CUMPLE"</formula>
    </cfRule>
    <cfRule type="expression" dxfId="46" priority="10">
      <formula>OR(T7="HABILITADO",T7="CUMPLE")</formula>
    </cfRule>
    <cfRule type="expression" dxfId="45" priority="11">
      <formula>OR(T7="NO CUMPLE",T7="NO HABILITADO")</formula>
    </cfRule>
    <cfRule type="expression" dxfId="44" priority="12">
      <formula>OR(T7="PENDIENTE",LEFT(T7,7)="REVISAR")</formula>
    </cfRule>
  </conditionalFormatting>
  <conditionalFormatting sqref="W7:W36">
    <cfRule type="expression" dxfId="43" priority="13">
      <formula>W7="CUMPLE"</formula>
    </cfRule>
    <cfRule type="expression" dxfId="42" priority="14">
      <formula>OR(W7="HABILITADO",W7="CUMPLE")</formula>
    </cfRule>
    <cfRule type="expression" dxfId="41" priority="15">
      <formula>OR(W7="NO CUMPLE",W7="NO HABILITADO")</formula>
    </cfRule>
    <cfRule type="expression" dxfId="40" priority="16">
      <formula>OR(W7="PENDIENTE",LEFT(W7,7)="REVISAR")</formula>
    </cfRule>
  </conditionalFormatting>
  <conditionalFormatting sqref="Z7:Z36">
    <cfRule type="expression" dxfId="39" priority="17">
      <formula>Z7="CUMPLE"</formula>
    </cfRule>
    <cfRule type="expression" dxfId="38" priority="18">
      <formula>OR(Z7="HABILITADO",Z7="CUMPLE")</formula>
    </cfRule>
    <cfRule type="expression" dxfId="37" priority="19">
      <formula>OR(Z7="NO CUMPLE",Z7="NO HABILITADO")</formula>
    </cfRule>
    <cfRule type="expression" dxfId="36" priority="20">
      <formula>OR(Z7="PENDIENTE",LEFT(Z7,7)="REVISAR")</formula>
    </cfRule>
  </conditionalFormatting>
  <conditionalFormatting sqref="AB7:AB36">
    <cfRule type="expression" dxfId="35" priority="21">
      <formula>AB7="CUMPLE"</formula>
    </cfRule>
    <cfRule type="expression" dxfId="34" priority="22">
      <formula>OR(AB7="HABILITADO",AB7="CUMPLE")</formula>
    </cfRule>
    <cfRule type="expression" dxfId="33" priority="23">
      <formula>OR(AB7="NO CUMPLE",AB7="NO HABILITADO")</formula>
    </cfRule>
    <cfRule type="expression" dxfId="32" priority="24">
      <formula>OR(AB7="PENDIENTE",LEFT(AB7,7)="REVISAR")</formula>
    </cfRule>
  </conditionalFormatting>
  <conditionalFormatting sqref="AC7:AC36">
    <cfRule type="expression" dxfId="31" priority="25">
      <formula>AC7="CUMPLE"</formula>
    </cfRule>
    <cfRule type="expression" dxfId="30" priority="26">
      <formula>OR(AC7="HABILITADO",AC7="CUMPLE")</formula>
    </cfRule>
    <cfRule type="expression" dxfId="29" priority="27">
      <formula>OR(AC7="NO CUMPLE",AC7="NO HABILITADO")</formula>
    </cfRule>
    <cfRule type="expression" dxfId="28" priority="28">
      <formula>OR(AC7="PENDIENTE",LEFT(AC7,7)="REVISAR")</formula>
    </cfRule>
  </conditionalFormatting>
  <conditionalFormatting sqref="AD7:AD36">
    <cfRule type="expression" dxfId="27" priority="29">
      <formula>AD7="CUMPLE"</formula>
    </cfRule>
    <cfRule type="expression" dxfId="26" priority="30">
      <formula>OR(AD7="HABILITADO",AD7="CUMPLE")</formula>
    </cfRule>
    <cfRule type="expression" dxfId="25" priority="31">
      <formula>OR(AD7="NO CUMPLE",AD7="NO HABILITADO")</formula>
    </cfRule>
    <cfRule type="expression" dxfId="24" priority="32">
      <formula>OR(AD7="PENDIENTE",LEFT(AD7,7)="REVISAR")</formula>
    </cfRule>
  </conditionalFormatting>
  <conditionalFormatting sqref="AE7:AE36">
    <cfRule type="expression" dxfId="23" priority="33">
      <formula>AE7="CUMPLE"</formula>
    </cfRule>
    <cfRule type="expression" dxfId="22" priority="34">
      <formula>OR(AE7="HABILITADO",AE7="CUMPLE")</formula>
    </cfRule>
    <cfRule type="expression" dxfId="21" priority="35">
      <formula>OR(AE7="NO CUMPLE",AE7="NO HABILITADO")</formula>
    </cfRule>
    <cfRule type="expression" dxfId="20" priority="36">
      <formula>OR(AE7="PENDIENTE",LEFT(AE7,7)="REVISAR")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100-000000000000}">
          <x14:formula1>
            <xm:f>Parámetros!$I$2:$I$5</xm:f>
          </x14:formula1>
          <xm:sqref>D7:G36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F250"/>
  <sheetViews>
    <sheetView workbookViewId="0">
      <selection activeCell="F19" sqref="F19"/>
    </sheetView>
  </sheetViews>
  <sheetFormatPr baseColWidth="10" defaultColWidth="9" defaultRowHeight="14.25"/>
  <cols>
    <col min="1" max="1" width="8" customWidth="1"/>
    <col min="2" max="2" width="22" customWidth="1"/>
    <col min="3" max="3" width="52" customWidth="1"/>
    <col min="4" max="4" width="20" customWidth="1"/>
    <col min="5" max="5" width="35" customWidth="1"/>
    <col min="6" max="6" width="40" customWidth="1"/>
  </cols>
  <sheetData>
    <row r="1" spans="1:32" ht="20.25">
      <c r="A1" s="62" t="s">
        <v>142</v>
      </c>
      <c r="B1" s="62"/>
      <c r="C1" s="62"/>
      <c r="D1" s="62"/>
      <c r="E1" s="62"/>
      <c r="F1" s="62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5">
      <c r="A3" s="1" t="s">
        <v>143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ht="28.5">
      <c r="A4" s="21">
        <v>1</v>
      </c>
      <c r="B4" s="21" t="s">
        <v>149</v>
      </c>
      <c r="C4" s="21" t="s">
        <v>150</v>
      </c>
      <c r="D4" s="2" t="s">
        <v>151</v>
      </c>
      <c r="E4" s="2" t="s">
        <v>152</v>
      </c>
      <c r="F4" s="2" t="s">
        <v>153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21">
        <v>2</v>
      </c>
      <c r="B5" s="21" t="s">
        <v>149</v>
      </c>
      <c r="C5" s="21" t="s">
        <v>154</v>
      </c>
      <c r="D5" s="2" t="s">
        <v>151</v>
      </c>
      <c r="E5" s="2" t="s">
        <v>155</v>
      </c>
      <c r="F5" s="2" t="s">
        <v>156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ht="28.5">
      <c r="A6" s="21">
        <v>3</v>
      </c>
      <c r="B6" s="21" t="s">
        <v>149</v>
      </c>
      <c r="C6" s="21" t="s">
        <v>157</v>
      </c>
      <c r="D6" s="2" t="s">
        <v>151</v>
      </c>
      <c r="E6" s="2" t="s">
        <v>158</v>
      </c>
      <c r="F6" s="2" t="s">
        <v>159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21">
        <v>4</v>
      </c>
      <c r="B7" s="21" t="s">
        <v>160</v>
      </c>
      <c r="C7" s="21" t="s">
        <v>161</v>
      </c>
      <c r="D7" s="2" t="s">
        <v>151</v>
      </c>
      <c r="E7" s="2" t="s">
        <v>162</v>
      </c>
      <c r="F7" s="2" t="s">
        <v>163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28.5">
      <c r="A8" s="21">
        <v>5</v>
      </c>
      <c r="B8" s="21" t="s">
        <v>160</v>
      </c>
      <c r="C8" s="21" t="s">
        <v>164</v>
      </c>
      <c r="D8" s="2" t="s">
        <v>165</v>
      </c>
      <c r="E8" s="2" t="s">
        <v>166</v>
      </c>
      <c r="F8" s="2" t="s">
        <v>167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s="21">
        <v>6</v>
      </c>
      <c r="B9" s="21" t="s">
        <v>160</v>
      </c>
      <c r="C9" s="21" t="s">
        <v>168</v>
      </c>
      <c r="D9" s="2" t="s">
        <v>165</v>
      </c>
      <c r="E9" s="2" t="s">
        <v>169</v>
      </c>
      <c r="F9" s="2" t="s">
        <v>170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ht="15">
      <c r="A12" s="63" t="s">
        <v>171</v>
      </c>
      <c r="B12" s="63"/>
      <c r="C12" s="63"/>
      <c r="D12" s="63"/>
      <c r="E12" s="63"/>
      <c r="F12" s="6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ht="28.5">
      <c r="A13" s="2" t="s">
        <v>172</v>
      </c>
      <c r="B13" s="2" t="s">
        <v>23</v>
      </c>
      <c r="C13" s="2" t="s">
        <v>173</v>
      </c>
      <c r="D13" s="2"/>
      <c r="E13" s="2"/>
      <c r="F13" s="2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28.5">
      <c r="A14" s="2" t="s">
        <v>174</v>
      </c>
      <c r="B14" s="2" t="s">
        <v>27</v>
      </c>
      <c r="C14" s="2" t="s">
        <v>175</v>
      </c>
      <c r="D14" s="2"/>
      <c r="E14" s="2"/>
      <c r="F14" s="2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28.5">
      <c r="A15" s="2" t="s">
        <v>176</v>
      </c>
      <c r="B15" s="2" t="s">
        <v>177</v>
      </c>
      <c r="C15" s="2" t="s">
        <v>178</v>
      </c>
      <c r="D15" s="2"/>
      <c r="E15" s="2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ht="28.5">
      <c r="A16" s="2" t="s">
        <v>179</v>
      </c>
      <c r="B16" s="2" t="s">
        <v>33</v>
      </c>
      <c r="C16" s="2" t="s">
        <v>180</v>
      </c>
      <c r="D16" s="2"/>
      <c r="E16" s="2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ht="28.5">
      <c r="A17" s="2" t="s">
        <v>181</v>
      </c>
      <c r="B17" s="2" t="s">
        <v>182</v>
      </c>
      <c r="C17" s="2" t="s">
        <v>183</v>
      </c>
      <c r="D17" s="2"/>
      <c r="E17" s="2"/>
      <c r="F17" s="2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 ht="28.5">
      <c r="A19" s="27" t="s">
        <v>184</v>
      </c>
      <c r="B19" s="27" t="s">
        <v>185</v>
      </c>
      <c r="C19" s="27" t="s">
        <v>186</v>
      </c>
      <c r="D19" s="2" t="s">
        <v>151</v>
      </c>
      <c r="E19" s="2" t="s">
        <v>187</v>
      </c>
      <c r="F19" s="2" t="s">
        <v>188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ht="28.5">
      <c r="A20" s="27" t="s">
        <v>189</v>
      </c>
      <c r="B20" s="27" t="s">
        <v>190</v>
      </c>
      <c r="C20" s="27" t="s">
        <v>191</v>
      </c>
      <c r="D20" s="2" t="s">
        <v>151</v>
      </c>
      <c r="E20" s="2" t="s">
        <v>192</v>
      </c>
      <c r="F20" s="2" t="s">
        <v>193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</sheetData>
  <mergeCells count="2">
    <mergeCell ref="A1:F1"/>
    <mergeCell ref="A12:F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50"/>
  <sheetViews>
    <sheetView workbookViewId="0">
      <selection activeCell="C17" sqref="C17"/>
    </sheetView>
  </sheetViews>
  <sheetFormatPr baseColWidth="10" defaultColWidth="9" defaultRowHeight="14.25"/>
  <cols>
    <col min="1" max="1" width="16" customWidth="1"/>
    <col min="2" max="2" width="34" customWidth="1"/>
    <col min="3" max="3" width="20" customWidth="1"/>
    <col min="4" max="5" width="16" customWidth="1"/>
    <col min="7" max="8" width="16" customWidth="1"/>
    <col min="10" max="11" width="16" customWidth="1"/>
  </cols>
  <sheetData>
    <row r="1" spans="1:32" ht="27.95" customHeight="1">
      <c r="A1" s="56" t="s">
        <v>0</v>
      </c>
      <c r="B1" s="56"/>
      <c r="C1" s="56"/>
      <c r="D1" s="56"/>
      <c r="E1" s="56"/>
      <c r="F1" s="56"/>
      <c r="G1" s="56"/>
      <c r="H1" s="56"/>
      <c r="I1" s="2"/>
      <c r="J1" s="2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</row>
    <row r="2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ht="16.5">
      <c r="A3" s="54" t="s">
        <v>1</v>
      </c>
      <c r="B3" s="54"/>
      <c r="C3" s="2"/>
      <c r="D3" s="54" t="s">
        <v>2</v>
      </c>
      <c r="E3" s="54"/>
      <c r="F3" s="2"/>
      <c r="G3" s="54" t="s">
        <v>3</v>
      </c>
      <c r="H3" s="54"/>
      <c r="I3" s="2"/>
      <c r="J3" s="54" t="s">
        <v>4</v>
      </c>
      <c r="K3" s="5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>
      <c r="A4" s="57">
        <f>COUNTIF(Evaluación!$B$7:$B$36,"?*")</f>
        <v>3</v>
      </c>
      <c r="B4" s="57"/>
      <c r="C4" s="2"/>
      <c r="D4" s="58">
        <f>COUNTIF(Evaluación!$AE$7:$AE$36,"HABILITADO")</f>
        <v>2</v>
      </c>
      <c r="E4" s="58"/>
      <c r="F4" s="2"/>
      <c r="G4" s="59">
        <f>COUNTIF(Evaluación!$AE$7:$AE$36,"NO HABILITADO")</f>
        <v>1</v>
      </c>
      <c r="H4" s="59"/>
      <c r="I4" s="2"/>
      <c r="J4" s="55">
        <f>COUNTIF(Evaluación!$AE$7:$AE$36,"PENDIENTE")</f>
        <v>0</v>
      </c>
      <c r="K4" s="55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57"/>
      <c r="B5" s="57"/>
      <c r="C5" s="2"/>
      <c r="D5" s="58"/>
      <c r="E5" s="58"/>
      <c r="F5" s="2"/>
      <c r="G5" s="59"/>
      <c r="H5" s="59"/>
      <c r="I5" s="2"/>
      <c r="J5" s="55"/>
      <c r="K5" s="55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ht="15">
      <c r="A8" s="1" t="s">
        <v>5</v>
      </c>
      <c r="B8" s="1" t="s">
        <v>6</v>
      </c>
      <c r="C8" s="2"/>
      <c r="D8" s="2"/>
      <c r="E8" s="2"/>
      <c r="F8" s="2"/>
      <c r="G8" s="2"/>
      <c r="H8" s="2"/>
      <c r="I8" s="2"/>
      <c r="J8" s="2"/>
      <c r="K8" s="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s="2" t="s">
        <v>7</v>
      </c>
      <c r="B9" s="4">
        <f>COUNTIF(Evaluación!$AE$7:$AE$36,A9)</f>
        <v>2</v>
      </c>
      <c r="C9" s="2"/>
      <c r="D9" s="2"/>
      <c r="E9" s="2"/>
      <c r="F9" s="2"/>
      <c r="G9" s="2"/>
      <c r="H9" s="2"/>
      <c r="I9" s="2"/>
      <c r="J9" s="2"/>
      <c r="K9" s="2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2" t="s">
        <v>8</v>
      </c>
      <c r="B10" s="4">
        <f>COUNTIF(Evaluación!$AE$7:$AE$36,A10)</f>
        <v>1</v>
      </c>
      <c r="C10" s="2"/>
      <c r="D10" s="2"/>
      <c r="E10" s="2"/>
      <c r="F10" s="2"/>
      <c r="G10" s="2"/>
      <c r="H10" s="2"/>
      <c r="I10" s="2"/>
      <c r="J10" s="2"/>
      <c r="K10" s="2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2" t="s">
        <v>9</v>
      </c>
      <c r="B11" s="4">
        <f>COUNTIF(Evaluación!$AE$7:$AE$36,A11)</f>
        <v>0</v>
      </c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ht="15">
      <c r="A14" s="1" t="s">
        <v>10</v>
      </c>
      <c r="B14" s="1" t="s">
        <v>11</v>
      </c>
      <c r="C14" s="1" t="s">
        <v>12</v>
      </c>
      <c r="D14" s="2"/>
      <c r="E14" s="2"/>
      <c r="F14" s="2"/>
      <c r="G14" s="2"/>
      <c r="H14" s="2"/>
      <c r="I14" s="2"/>
      <c r="J14" s="2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ht="15">
      <c r="A15" s="4" t="str">
        <f>IF(Evaluación!B7="","",Evaluación!A7)</f>
        <v>P01</v>
      </c>
      <c r="B15" s="4" t="str">
        <f>IF(Evaluación!B7="","",Evaluación!B7)</f>
        <v>UT SERAGLO</v>
      </c>
      <c r="C15" s="4" t="str">
        <f>IF(Evaluación!B7="","",Evaluación!AE7)</f>
        <v>HABILITADO</v>
      </c>
      <c r="D15" s="2"/>
      <c r="E15" s="2"/>
      <c r="F15" s="2"/>
      <c r="G15" s="2"/>
      <c r="H15" s="2"/>
      <c r="I15" s="2"/>
      <c r="J15" s="2"/>
      <c r="K15" s="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>
      <c r="A16" s="4" t="str">
        <f>IF(Evaluación!B8="","",Evaluación!A8)</f>
        <v>P02</v>
      </c>
      <c r="B16" s="4" t="str">
        <f>IF(Evaluación!B8="","",Evaluación!B8)</f>
        <v>UT AconPro NEXUS</v>
      </c>
      <c r="C16" s="4" t="str">
        <f>IF(Evaluación!B8="","",Evaluación!AE8)</f>
        <v>NO HABILITADO</v>
      </c>
      <c r="D16" s="2"/>
      <c r="E16" s="2"/>
      <c r="F16" s="2"/>
      <c r="G16" s="2"/>
      <c r="H16" s="2"/>
      <c r="I16" s="2"/>
      <c r="J16" s="2"/>
      <c r="K16" s="2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>
      <c r="A17" s="4" t="str">
        <f>IF(Evaluación!B9="","",Evaluación!A9)</f>
        <v>P03</v>
      </c>
      <c r="B17" s="4" t="str">
        <f>IF(Evaluación!B9="","",Evaluación!B9)</f>
        <v>UT TEMPORAL NC 2026</v>
      </c>
      <c r="C17" s="4" t="str">
        <f>IF(Evaluación!B9="","",Evaluación!AE9)</f>
        <v>HABILITADO</v>
      </c>
      <c r="D17" s="2"/>
      <c r="E17" s="2"/>
      <c r="F17" s="2"/>
      <c r="G17" s="2"/>
      <c r="H17" s="2"/>
      <c r="I17" s="2"/>
      <c r="J17" s="2"/>
      <c r="K17" s="2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1:32">
      <c r="A18" s="4" t="str">
        <f>IF(Evaluación!B10="","",Evaluación!A10)</f>
        <v/>
      </c>
      <c r="B18" s="4" t="str">
        <f>IF(Evaluación!B10="","",Evaluación!B10)</f>
        <v/>
      </c>
      <c r="C18" s="4" t="str">
        <f>IF(Evaluación!B10="","",Evaluación!AE10)</f>
        <v/>
      </c>
      <c r="D18" s="2"/>
      <c r="E18" s="2"/>
      <c r="F18" s="2"/>
      <c r="G18" s="2"/>
      <c r="H18" s="2"/>
      <c r="I18" s="2"/>
      <c r="J18" s="2"/>
      <c r="K18" s="2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1:32">
      <c r="A19" s="4" t="str">
        <f>IF(Evaluación!B11="","",Evaluación!A11)</f>
        <v/>
      </c>
      <c r="B19" s="4" t="str">
        <f>IF(Evaluación!B11="","",Evaluación!B11)</f>
        <v/>
      </c>
      <c r="C19" s="4" t="str">
        <f>IF(Evaluación!B11="","",Evaluación!AE11)</f>
        <v/>
      </c>
      <c r="D19" s="2"/>
      <c r="E19" s="2"/>
      <c r="F19" s="2"/>
      <c r="G19" s="2"/>
      <c r="H19" s="2"/>
      <c r="I19" s="2"/>
      <c r="J19" s="2"/>
      <c r="K19" s="2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>
      <c r="A20" s="4" t="str">
        <f>IF(Evaluación!B12="","",Evaluación!A12)</f>
        <v/>
      </c>
      <c r="B20" s="4" t="str">
        <f>IF(Evaluación!B12="","",Evaluación!B12)</f>
        <v/>
      </c>
      <c r="C20" s="4" t="str">
        <f>IF(Evaluación!B12="","",Evaluación!AE12)</f>
        <v/>
      </c>
      <c r="D20" s="2"/>
      <c r="E20" s="2"/>
      <c r="F20" s="2"/>
      <c r="G20" s="2"/>
      <c r="H20" s="2"/>
      <c r="I20" s="2"/>
      <c r="J20" s="2"/>
      <c r="K20" s="2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>
      <c r="A21" s="4" t="str">
        <f>IF(Evaluación!B13="","",Evaluación!A13)</f>
        <v/>
      </c>
      <c r="B21" s="4" t="str">
        <f>IF(Evaluación!B13="","",Evaluación!B13)</f>
        <v/>
      </c>
      <c r="C21" s="4" t="str">
        <f>IF(Evaluación!B13="","",Evaluación!AE13)</f>
        <v/>
      </c>
      <c r="D21" s="2"/>
      <c r="E21" s="2"/>
      <c r="F21" s="2"/>
      <c r="G21" s="2"/>
      <c r="H21" s="2"/>
      <c r="I21" s="2"/>
      <c r="J21" s="2"/>
      <c r="K21" s="2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>
      <c r="A22" s="4" t="str">
        <f>IF(Evaluación!B14="","",Evaluación!A14)</f>
        <v/>
      </c>
      <c r="B22" s="4" t="str">
        <f>IF(Evaluación!B14="","",Evaluación!B14)</f>
        <v/>
      </c>
      <c r="C22" s="4" t="str">
        <f>IF(Evaluación!B14="","",Evaluación!AE14)</f>
        <v/>
      </c>
      <c r="D22" s="2"/>
      <c r="E22" s="2"/>
      <c r="F22" s="2"/>
      <c r="G22" s="2"/>
      <c r="H22" s="2"/>
      <c r="I22" s="2"/>
      <c r="J22" s="2"/>
      <c r="K22" s="2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>
      <c r="A23" s="4" t="str">
        <f>IF(Evaluación!B15="","",Evaluación!A15)</f>
        <v/>
      </c>
      <c r="B23" s="4" t="str">
        <f>IF(Evaluación!B15="","",Evaluación!B15)</f>
        <v/>
      </c>
      <c r="C23" s="4" t="str">
        <f>IF(Evaluación!B15="","",Evaluación!AE15)</f>
        <v/>
      </c>
      <c r="D23" s="2"/>
      <c r="E23" s="2"/>
      <c r="F23" s="2"/>
      <c r="G23" s="2"/>
      <c r="H23" s="2"/>
      <c r="I23" s="2"/>
      <c r="J23" s="2"/>
      <c r="K23" s="2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>
      <c r="A24" s="4" t="str">
        <f>IF(Evaluación!B16="","",Evaluación!A16)</f>
        <v/>
      </c>
      <c r="B24" s="4" t="str">
        <f>IF(Evaluación!B16="","",Evaluación!B16)</f>
        <v/>
      </c>
      <c r="C24" s="4" t="str">
        <f>IF(Evaluación!B16="","",Evaluación!AE16)</f>
        <v/>
      </c>
      <c r="D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>
      <c r="A25" s="4" t="str">
        <f>IF(Evaluación!B17="","",Evaluación!A17)</f>
        <v/>
      </c>
      <c r="B25" s="4" t="str">
        <f>IF(Evaluación!B17="","",Evaluación!B17)</f>
        <v/>
      </c>
      <c r="C25" s="4" t="str">
        <f>IF(Evaluación!B17="","",Evaluación!AE17)</f>
        <v/>
      </c>
      <c r="D25" s="2"/>
      <c r="E25" s="2"/>
      <c r="F25" s="2"/>
      <c r="G25" s="2"/>
      <c r="H25" s="2"/>
      <c r="I25" s="2"/>
      <c r="J25" s="2"/>
      <c r="K25" s="2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</row>
    <row r="26" spans="1:32">
      <c r="A26" s="4" t="str">
        <f>IF(Evaluación!B18="","",Evaluación!A18)</f>
        <v/>
      </c>
      <c r="B26" s="4" t="str">
        <f>IF(Evaluación!B18="","",Evaluación!B18)</f>
        <v/>
      </c>
      <c r="C26" s="4" t="str">
        <f>IF(Evaluación!B18="","",Evaluación!AE18)</f>
        <v/>
      </c>
      <c r="D26" s="2"/>
      <c r="E26" s="2"/>
      <c r="F26" s="2"/>
      <c r="G26" s="2"/>
      <c r="H26" s="2"/>
      <c r="I26" s="2"/>
      <c r="J26" s="2"/>
      <c r="K26" s="2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>
      <c r="A27" s="4" t="str">
        <f>IF(Evaluación!B19="","",Evaluación!A19)</f>
        <v/>
      </c>
      <c r="B27" s="4" t="str">
        <f>IF(Evaluación!B19="","",Evaluación!B19)</f>
        <v/>
      </c>
      <c r="C27" s="4" t="str">
        <f>IF(Evaluación!B19="","",Evaluación!AE19)</f>
        <v/>
      </c>
      <c r="D27" s="2"/>
      <c r="E27" s="2"/>
      <c r="F27" s="2"/>
      <c r="G27" s="2"/>
      <c r="H27" s="2"/>
      <c r="I27" s="2"/>
      <c r="J27" s="2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>
      <c r="A28" s="4" t="str">
        <f>IF(Evaluación!B20="","",Evaluación!A20)</f>
        <v/>
      </c>
      <c r="B28" s="4" t="str">
        <f>IF(Evaluación!B20="","",Evaluación!B20)</f>
        <v/>
      </c>
      <c r="C28" s="4" t="str">
        <f>IF(Evaluación!B20="","",Evaluación!AE20)</f>
        <v/>
      </c>
      <c r="D28" s="2"/>
      <c r="E28" s="2"/>
      <c r="F28" s="2"/>
      <c r="G28" s="2"/>
      <c r="H28" s="2"/>
      <c r="I28" s="2"/>
      <c r="J28" s="2"/>
      <c r="K28" s="2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>
      <c r="A29" s="4" t="str">
        <f>IF(Evaluación!B21="","",Evaluación!A21)</f>
        <v/>
      </c>
      <c r="B29" s="4" t="str">
        <f>IF(Evaluación!B21="","",Evaluación!B21)</f>
        <v/>
      </c>
      <c r="C29" s="4" t="str">
        <f>IF(Evaluación!B21="","",Evaluación!AE21)</f>
        <v/>
      </c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>
      <c r="A30" s="4" t="str">
        <f>IF(Evaluación!B22="","",Evaluación!A22)</f>
        <v/>
      </c>
      <c r="B30" s="4" t="str">
        <f>IF(Evaluación!B22="","",Evaluación!B22)</f>
        <v/>
      </c>
      <c r="C30" s="4" t="str">
        <f>IF(Evaluación!B22="","",Evaluación!AE22)</f>
        <v/>
      </c>
      <c r="D30" s="2"/>
      <c r="E30" s="2"/>
      <c r="F30" s="2"/>
      <c r="G30" s="2"/>
      <c r="H30" s="2"/>
      <c r="I30" s="2"/>
      <c r="J30" s="2"/>
      <c r="K30" s="2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>
      <c r="A31" s="4" t="str">
        <f>IF(Evaluación!B23="","",Evaluación!A23)</f>
        <v/>
      </c>
      <c r="B31" s="4" t="str">
        <f>IF(Evaluación!B23="","",Evaluación!B23)</f>
        <v/>
      </c>
      <c r="C31" s="4" t="str">
        <f>IF(Evaluación!B23="","",Evaluación!AE23)</f>
        <v/>
      </c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>
      <c r="A32" s="4" t="str">
        <f>IF(Evaluación!B24="","",Evaluación!A24)</f>
        <v/>
      </c>
      <c r="B32" s="4" t="str">
        <f>IF(Evaluación!B24="","",Evaluación!B24)</f>
        <v/>
      </c>
      <c r="C32" s="4" t="str">
        <f>IF(Evaluación!B24="","",Evaluación!AE24)</f>
        <v/>
      </c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>
      <c r="A33" s="4" t="str">
        <f>IF(Evaluación!B25="","",Evaluación!A25)</f>
        <v/>
      </c>
      <c r="B33" s="4" t="str">
        <f>IF(Evaluación!B25="","",Evaluación!B25)</f>
        <v/>
      </c>
      <c r="C33" s="4" t="str">
        <f>IF(Evaluación!B25="","",Evaluación!AE25)</f>
        <v/>
      </c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4" spans="1:32">
      <c r="A34" s="4" t="str">
        <f>IF(Evaluación!B26="","",Evaluación!A26)</f>
        <v/>
      </c>
      <c r="B34" s="4" t="str">
        <f>IF(Evaluación!B26="","",Evaluación!B26)</f>
        <v/>
      </c>
      <c r="C34" s="4" t="str">
        <f>IF(Evaluación!B26="","",Evaluación!AE26)</f>
        <v/>
      </c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</row>
    <row r="35" spans="1:32">
      <c r="A35" s="4" t="str">
        <f>IF(Evaluación!B27="","",Evaluación!A27)</f>
        <v/>
      </c>
      <c r="B35" s="4" t="str">
        <f>IF(Evaluación!B27="","",Evaluación!B27)</f>
        <v/>
      </c>
      <c r="C35" s="4" t="str">
        <f>IF(Evaluación!B27="","",Evaluación!AE27)</f>
        <v/>
      </c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</row>
    <row r="36" spans="1:32">
      <c r="A36" s="4" t="str">
        <f>IF(Evaluación!B28="","",Evaluación!A28)</f>
        <v/>
      </c>
      <c r="B36" s="4" t="str">
        <f>IF(Evaluación!B28="","",Evaluación!B28)</f>
        <v/>
      </c>
      <c r="C36" s="4" t="str">
        <f>IF(Evaluación!B28="","",Evaluación!AE28)</f>
        <v/>
      </c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</row>
    <row r="37" spans="1:32">
      <c r="A37" s="4" t="str">
        <f>IF(Evaluación!B29="","",Evaluación!A29)</f>
        <v/>
      </c>
      <c r="B37" s="4" t="str">
        <f>IF(Evaluación!B29="","",Evaluación!B29)</f>
        <v/>
      </c>
      <c r="C37" s="4" t="str">
        <f>IF(Evaluación!B29="","",Evaluación!AE29)</f>
        <v/>
      </c>
      <c r="D37" s="2"/>
      <c r="E37" s="2"/>
      <c r="F37" s="2"/>
      <c r="G37" s="2"/>
      <c r="H37" s="2"/>
      <c r="I37" s="2"/>
      <c r="J37" s="2"/>
      <c r="K37" s="2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38" spans="1:32">
      <c r="A38" s="4" t="str">
        <f>IF(Evaluación!B30="","",Evaluación!A30)</f>
        <v/>
      </c>
      <c r="B38" s="4" t="str">
        <f>IF(Evaluación!B30="","",Evaluación!B30)</f>
        <v/>
      </c>
      <c r="C38" s="4" t="str">
        <f>IF(Evaluación!B30="","",Evaluación!AE30)</f>
        <v/>
      </c>
      <c r="D38" s="2"/>
      <c r="E38" s="2"/>
      <c r="F38" s="2"/>
      <c r="G38" s="2"/>
      <c r="H38" s="2"/>
      <c r="I38" s="2"/>
      <c r="J38" s="2"/>
      <c r="K38" s="2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</row>
    <row r="39" spans="1:32">
      <c r="A39" s="4" t="str">
        <f>IF(Evaluación!B31="","",Evaluación!A31)</f>
        <v/>
      </c>
      <c r="B39" s="4" t="str">
        <f>IF(Evaluación!B31="","",Evaluación!B31)</f>
        <v/>
      </c>
      <c r="C39" s="4" t="str">
        <f>IF(Evaluación!B31="","",Evaluación!AE31)</f>
        <v/>
      </c>
      <c r="D39" s="2"/>
      <c r="E39" s="2"/>
      <c r="F39" s="2"/>
      <c r="G39" s="2"/>
      <c r="H39" s="2"/>
      <c r="I39" s="2"/>
      <c r="J39" s="2"/>
      <c r="K39" s="2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>
      <c r="A40" s="4" t="str">
        <f>IF(Evaluación!B32="","",Evaluación!A32)</f>
        <v/>
      </c>
      <c r="B40" s="4" t="str">
        <f>IF(Evaluación!B32="","",Evaluación!B32)</f>
        <v/>
      </c>
      <c r="C40" s="4" t="str">
        <f>IF(Evaluación!B32="","",Evaluación!AE32)</f>
        <v/>
      </c>
      <c r="D40" s="2"/>
      <c r="E40" s="2"/>
      <c r="F40" s="2"/>
      <c r="G40" s="2"/>
      <c r="H40" s="2"/>
      <c r="I40" s="2"/>
      <c r="J40" s="2"/>
      <c r="K40" s="2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</row>
    <row r="41" spans="1:32">
      <c r="A41" s="4" t="str">
        <f>IF(Evaluación!B33="","",Evaluación!A33)</f>
        <v/>
      </c>
      <c r="B41" s="4" t="str">
        <f>IF(Evaluación!B33="","",Evaluación!B33)</f>
        <v/>
      </c>
      <c r="C41" s="4" t="str">
        <f>IF(Evaluación!B33="","",Evaluación!AE33)</f>
        <v/>
      </c>
      <c r="D41" s="2"/>
      <c r="E41" s="2"/>
      <c r="F41" s="2"/>
      <c r="G41" s="2"/>
      <c r="H41" s="2"/>
      <c r="I41" s="2"/>
      <c r="J41" s="2"/>
      <c r="K41" s="2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>
      <c r="A42" s="4" t="str">
        <f>IF(Evaluación!B34="","",Evaluación!A34)</f>
        <v/>
      </c>
      <c r="B42" s="4" t="str">
        <f>IF(Evaluación!B34="","",Evaluación!B34)</f>
        <v/>
      </c>
      <c r="C42" s="4" t="str">
        <f>IF(Evaluación!B34="","",Evaluación!AE34)</f>
        <v/>
      </c>
      <c r="D42" s="2"/>
      <c r="E42" s="2"/>
      <c r="F42" s="2"/>
      <c r="G42" s="2"/>
      <c r="H42" s="2"/>
      <c r="I42" s="2"/>
      <c r="J42" s="2"/>
      <c r="K42" s="2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>
      <c r="A43" s="4" t="str">
        <f>IF(Evaluación!B35="","",Evaluación!A35)</f>
        <v/>
      </c>
      <c r="B43" s="4" t="str">
        <f>IF(Evaluación!B35="","",Evaluación!B35)</f>
        <v/>
      </c>
      <c r="C43" s="4" t="str">
        <f>IF(Evaluación!B35="","",Evaluación!AE35)</f>
        <v/>
      </c>
      <c r="D43" s="2"/>
      <c r="E43" s="2"/>
      <c r="F43" s="2"/>
      <c r="G43" s="2"/>
      <c r="H43" s="2"/>
      <c r="I43" s="2"/>
      <c r="J43" s="2"/>
      <c r="K43" s="2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>
      <c r="A44" s="4" t="str">
        <f>IF(Evaluación!B36="","",Evaluación!A36)</f>
        <v/>
      </c>
      <c r="B44" s="4" t="str">
        <f>IF(Evaluación!B36="","",Evaluación!B36)</f>
        <v/>
      </c>
      <c r="C44" s="4" t="str">
        <f>IF(Evaluación!B36="","",Evaluación!AE36)</f>
        <v/>
      </c>
      <c r="D44" s="2"/>
      <c r="E44" s="2"/>
      <c r="F44" s="2"/>
      <c r="G44" s="2"/>
      <c r="H44" s="2"/>
      <c r="I44" s="2"/>
      <c r="J44" s="2"/>
      <c r="K44" s="2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</row>
    <row r="67" spans="1:3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</row>
    <row r="68" spans="1:3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</row>
    <row r="69" spans="1:3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</row>
    <row r="70" spans="1:3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</row>
    <row r="71" spans="1:3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</row>
    <row r="72" spans="1:3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</row>
    <row r="73" spans="1:3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</row>
    <row r="74" spans="1:3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</row>
    <row r="75" spans="1:3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</row>
    <row r="76" spans="1:3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</row>
    <row r="77" spans="1:3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</row>
    <row r="78" spans="1:3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</row>
    <row r="79" spans="1:3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</row>
    <row r="80" spans="1:3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</row>
    <row r="81" spans="1:3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</row>
    <row r="82" spans="1:3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</row>
    <row r="83" spans="1:3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</row>
    <row r="84" spans="1:3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</row>
    <row r="85" spans="1:3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</row>
    <row r="86" spans="1:3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</row>
    <row r="87" spans="1:3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</row>
    <row r="88" spans="1:3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</row>
    <row r="89" spans="1:3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</row>
    <row r="90" spans="1:3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</row>
    <row r="91" spans="1:3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</row>
    <row r="92" spans="1:3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</row>
    <row r="93" spans="1:3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</row>
    <row r="94" spans="1:3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</row>
    <row r="95" spans="1:3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</row>
    <row r="96" spans="1:3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</row>
    <row r="97" spans="1:3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  <row r="98" spans="1:3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</row>
    <row r="99" spans="1:3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</row>
    <row r="100" spans="1:3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</row>
    <row r="101" spans="1:3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</row>
    <row r="102" spans="1:3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</row>
    <row r="103" spans="1:3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</row>
    <row r="104" spans="1:3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</row>
    <row r="105" spans="1:3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</row>
    <row r="106" spans="1:3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</row>
    <row r="107" spans="1:3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</row>
    <row r="108" spans="1:3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</row>
    <row r="109" spans="1:3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</row>
    <row r="110" spans="1:3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</row>
    <row r="111" spans="1:3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</row>
    <row r="112" spans="1:3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</row>
    <row r="113" spans="1:3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</row>
    <row r="114" spans="1:3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</row>
    <row r="115" spans="1:3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</row>
    <row r="116" spans="1:3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</row>
    <row r="117" spans="1:3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</row>
    <row r="118" spans="1:3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</row>
    <row r="119" spans="1:3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</row>
    <row r="120" spans="1:3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</row>
    <row r="121" spans="1:3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</row>
    <row r="122" spans="1:3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</row>
    <row r="123" spans="1:3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</row>
    <row r="124" spans="1:3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</row>
    <row r="125" spans="1:3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</row>
    <row r="126" spans="1:3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</row>
    <row r="127" spans="1:3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</row>
    <row r="128" spans="1:3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</row>
    <row r="129" spans="1:3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</row>
    <row r="130" spans="1:3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</row>
    <row r="131" spans="1:3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</row>
    <row r="132" spans="1: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</row>
    <row r="133" spans="1:3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</row>
    <row r="134" spans="1:3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</row>
    <row r="135" spans="1:3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</row>
    <row r="136" spans="1:3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</row>
    <row r="137" spans="1:3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</row>
    <row r="138" spans="1:3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</row>
    <row r="139" spans="1:3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</row>
    <row r="140" spans="1:3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</row>
    <row r="141" spans="1:3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</row>
    <row r="142" spans="1:3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</row>
    <row r="143" spans="1:3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</row>
    <row r="144" spans="1:3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</row>
    <row r="145" spans="1:3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</row>
    <row r="146" spans="1:3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</row>
    <row r="147" spans="1:3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</row>
    <row r="148" spans="1:3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</row>
    <row r="149" spans="1:3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</row>
    <row r="150" spans="1:3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</row>
    <row r="151" spans="1:3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</row>
    <row r="152" spans="1:3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</row>
    <row r="153" spans="1:3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</row>
    <row r="154" spans="1:3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</row>
    <row r="155" spans="1:3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</row>
    <row r="156" spans="1:3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</row>
    <row r="157" spans="1:3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</row>
    <row r="158" spans="1:3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</row>
    <row r="159" spans="1:3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</row>
    <row r="160" spans="1:3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</row>
    <row r="161" spans="1:3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</row>
    <row r="162" spans="1:3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</row>
    <row r="163" spans="1:3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</row>
    <row r="164" spans="1:3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</row>
    <row r="165" spans="1:3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</row>
    <row r="166" spans="1:3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</row>
    <row r="167" spans="1:3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</row>
    <row r="168" spans="1:3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</row>
    <row r="169" spans="1:3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</row>
    <row r="170" spans="1:3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</row>
    <row r="171" spans="1:3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</row>
    <row r="172" spans="1:3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</row>
    <row r="173" spans="1:3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</row>
    <row r="174" spans="1:3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</row>
    <row r="175" spans="1:3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</row>
    <row r="176" spans="1:3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</row>
    <row r="177" spans="1:3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</row>
    <row r="178" spans="1:3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</row>
    <row r="179" spans="1:3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</row>
    <row r="180" spans="1:3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</row>
    <row r="181" spans="1:3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</row>
    <row r="182" spans="1:3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</row>
    <row r="183" spans="1:3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</row>
    <row r="184" spans="1:3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</row>
    <row r="185" spans="1:3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</row>
    <row r="186" spans="1:3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</row>
    <row r="187" spans="1:3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</row>
    <row r="188" spans="1:3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</row>
    <row r="189" spans="1:3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</row>
    <row r="190" spans="1:3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</row>
    <row r="191" spans="1:3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</row>
    <row r="192" spans="1:3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</row>
    <row r="193" spans="1:3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</row>
    <row r="194" spans="1:3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</row>
    <row r="195" spans="1:3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</row>
    <row r="196" spans="1:3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</row>
    <row r="197" spans="1:3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</row>
    <row r="198" spans="1:3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</row>
    <row r="199" spans="1:3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</row>
    <row r="200" spans="1:3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</row>
    <row r="201" spans="1:3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</row>
    <row r="202" spans="1:3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</row>
    <row r="203" spans="1:3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</row>
    <row r="204" spans="1:3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</row>
    <row r="205" spans="1:3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</row>
    <row r="206" spans="1:3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</row>
    <row r="207" spans="1:3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</row>
    <row r="208" spans="1:3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</row>
    <row r="209" spans="1:3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</row>
    <row r="210" spans="1:3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</row>
    <row r="211" spans="1:3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</row>
    <row r="212" spans="1:3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</row>
    <row r="213" spans="1:3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</row>
    <row r="214" spans="1:3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</row>
    <row r="215" spans="1:3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</row>
    <row r="216" spans="1:3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</row>
    <row r="217" spans="1:3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</row>
    <row r="218" spans="1:3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</row>
    <row r="219" spans="1:3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</row>
    <row r="220" spans="1:3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</row>
    <row r="221" spans="1:3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</row>
    <row r="222" spans="1:3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</row>
    <row r="223" spans="1:3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</row>
    <row r="224" spans="1:3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</row>
    <row r="225" spans="1:3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</row>
    <row r="226" spans="1:3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</row>
    <row r="227" spans="1:3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</row>
    <row r="228" spans="1:3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</row>
    <row r="229" spans="1:3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</row>
    <row r="230" spans="1:3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</row>
    <row r="231" spans="1:3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</row>
    <row r="232" spans="1: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</row>
    <row r="233" spans="1:3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</row>
    <row r="234" spans="1:3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</row>
    <row r="235" spans="1:3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</row>
    <row r="236" spans="1:3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</row>
    <row r="237" spans="1:3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</row>
    <row r="238" spans="1:3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</row>
    <row r="239" spans="1:3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</row>
    <row r="240" spans="1:3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</row>
    <row r="241" spans="1:3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</row>
    <row r="242" spans="1:3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</row>
    <row r="243" spans="1:3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</row>
    <row r="244" spans="1:3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</row>
    <row r="245" spans="1:3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</row>
    <row r="246" spans="1:3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</row>
    <row r="247" spans="1:3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</row>
    <row r="248" spans="1:3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</row>
    <row r="249" spans="1:3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</row>
    <row r="250" spans="1:3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</row>
  </sheetData>
  <mergeCells count="9">
    <mergeCell ref="J3:K3"/>
    <mergeCell ref="J4:K5"/>
    <mergeCell ref="A1:H1"/>
    <mergeCell ref="A3:B3"/>
    <mergeCell ref="A4:B5"/>
    <mergeCell ref="D3:E3"/>
    <mergeCell ref="D4:E5"/>
    <mergeCell ref="G3:H3"/>
    <mergeCell ref="G4:H5"/>
  </mergeCells>
  <conditionalFormatting sqref="C15:C44">
    <cfRule type="expression" dxfId="19" priority="1">
      <formula>C15="HABILITADO"</formula>
    </cfRule>
    <cfRule type="expression" dxfId="18" priority="2">
      <formula>C15="NO HABILITADO"</formula>
    </cfRule>
    <cfRule type="expression" dxfId="17" priority="3">
      <formula>C15="PENDIENTE"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R130"/>
  <sheetViews>
    <sheetView showGridLines="0" tabSelected="1" view="pageBreakPreview" zoomScale="104" zoomScaleNormal="100" workbookViewId="0">
      <selection activeCell="AM17" sqref="AM17"/>
    </sheetView>
  </sheetViews>
  <sheetFormatPr baseColWidth="10" defaultColWidth="9" defaultRowHeight="15"/>
  <cols>
    <col min="1" max="5" width="3.25" style="114" customWidth="1"/>
    <col min="6" max="6" width="4.75" style="114" customWidth="1"/>
    <col min="7" max="9" width="3.25" style="114" customWidth="1"/>
    <col min="10" max="10" width="5.375" style="114" customWidth="1"/>
    <col min="11" max="11" width="3.25" style="114" customWidth="1"/>
    <col min="12" max="12" width="7.625" style="114" customWidth="1"/>
    <col min="13" max="13" width="3.25" style="114" customWidth="1"/>
    <col min="14" max="14" width="7.875" style="114" customWidth="1"/>
    <col min="15" max="15" width="9.5" style="114" customWidth="1"/>
    <col min="16" max="20" width="3.25" style="114" customWidth="1"/>
    <col min="21" max="21" width="6.625" style="114" customWidth="1"/>
    <col min="22" max="27" width="3.25" style="114" customWidth="1"/>
    <col min="28" max="28" width="8.375" style="114" customWidth="1"/>
    <col min="29" max="29" width="4" style="114" customWidth="1"/>
    <col min="30" max="30" width="6.75" style="114" customWidth="1"/>
    <col min="31" max="31" width="11.125" style="114" customWidth="1"/>
    <col min="32" max="36" width="0" hidden="1" customWidth="1"/>
    <col min="38" max="38" width="5" customWidth="1"/>
    <col min="39" max="39" width="26" customWidth="1"/>
    <col min="40" max="40" width="20" customWidth="1"/>
    <col min="41" max="41" width="9.375" customWidth="1"/>
    <col min="42" max="42" width="10.5" customWidth="1"/>
    <col min="43" max="43" width="3" customWidth="1"/>
    <col min="44" max="44" width="8" customWidth="1"/>
    <col min="45" max="45" width="28" customWidth="1"/>
    <col min="46" max="46" width="18" customWidth="1"/>
    <col min="47" max="47" width="14" customWidth="1"/>
    <col min="48" max="48" width="20" customWidth="1"/>
  </cols>
  <sheetData>
    <row r="1" spans="1:44">
      <c r="A1" s="121"/>
      <c r="B1" s="122"/>
      <c r="C1" s="122"/>
      <c r="D1" s="122"/>
      <c r="E1" s="122"/>
      <c r="F1" s="122"/>
      <c r="G1" s="123"/>
      <c r="H1" s="67" t="s">
        <v>194</v>
      </c>
      <c r="I1" s="68" t="s">
        <v>194</v>
      </c>
      <c r="J1" s="68" t="s">
        <v>194</v>
      </c>
      <c r="K1" s="68" t="s">
        <v>194</v>
      </c>
      <c r="L1" s="68" t="s">
        <v>194</v>
      </c>
      <c r="M1" s="68" t="s">
        <v>194</v>
      </c>
      <c r="N1" s="68" t="s">
        <v>194</v>
      </c>
      <c r="O1" s="68" t="s">
        <v>194</v>
      </c>
      <c r="P1" s="68" t="s">
        <v>194</v>
      </c>
      <c r="Q1" s="68" t="s">
        <v>194</v>
      </c>
      <c r="R1" s="68" t="s">
        <v>194</v>
      </c>
      <c r="S1" s="68" t="s">
        <v>194</v>
      </c>
      <c r="T1" s="68" t="s">
        <v>194</v>
      </c>
      <c r="U1" s="68" t="s">
        <v>194</v>
      </c>
      <c r="V1" s="68" t="s">
        <v>194</v>
      </c>
      <c r="W1" s="68" t="s">
        <v>194</v>
      </c>
      <c r="X1" s="68" t="s">
        <v>194</v>
      </c>
      <c r="Y1" s="68" t="s">
        <v>194</v>
      </c>
      <c r="Z1" s="68" t="s">
        <v>194</v>
      </c>
      <c r="AA1" s="69" t="s">
        <v>194</v>
      </c>
      <c r="AB1" s="67" t="str">
        <f>Parámetros!$B$24</f>
        <v>V.5</v>
      </c>
      <c r="AC1" s="68"/>
      <c r="AD1" s="68"/>
      <c r="AE1" s="69"/>
      <c r="AL1" s="47" t="s">
        <v>195</v>
      </c>
      <c r="AM1" s="48"/>
      <c r="AN1" s="48"/>
      <c r="AO1" s="48"/>
      <c r="AP1" s="49"/>
    </row>
    <row r="2" spans="1:44" ht="14.25">
      <c r="A2" s="107"/>
      <c r="B2" s="66"/>
      <c r="C2" s="66"/>
      <c r="D2" s="66"/>
      <c r="E2" s="66"/>
      <c r="F2" s="66"/>
      <c r="G2" s="120"/>
      <c r="H2" s="70" t="s">
        <v>194</v>
      </c>
      <c r="I2" s="65" t="s">
        <v>194</v>
      </c>
      <c r="J2" s="65" t="s">
        <v>194</v>
      </c>
      <c r="K2" s="65" t="s">
        <v>194</v>
      </c>
      <c r="L2" s="65" t="s">
        <v>194</v>
      </c>
      <c r="M2" s="65" t="s">
        <v>194</v>
      </c>
      <c r="N2" s="65" t="s">
        <v>194</v>
      </c>
      <c r="O2" s="65" t="s">
        <v>194</v>
      </c>
      <c r="P2" s="65" t="s">
        <v>194</v>
      </c>
      <c r="Q2" s="65" t="s">
        <v>194</v>
      </c>
      <c r="R2" s="65" t="s">
        <v>194</v>
      </c>
      <c r="S2" s="65" t="s">
        <v>194</v>
      </c>
      <c r="T2" s="65" t="s">
        <v>194</v>
      </c>
      <c r="U2" s="65" t="s">
        <v>194</v>
      </c>
      <c r="V2" s="65" t="s">
        <v>194</v>
      </c>
      <c r="W2" s="65" t="s">
        <v>194</v>
      </c>
      <c r="X2" s="65" t="s">
        <v>194</v>
      </c>
      <c r="Y2" s="65" t="s">
        <v>194</v>
      </c>
      <c r="Z2" s="65" t="s">
        <v>194</v>
      </c>
      <c r="AA2" s="71" t="s">
        <v>194</v>
      </c>
      <c r="AB2" s="70"/>
      <c r="AC2" s="65"/>
      <c r="AD2" s="65"/>
      <c r="AE2" s="71"/>
      <c r="AL2" s="44" t="s">
        <v>196</v>
      </c>
      <c r="AM2" s="44"/>
      <c r="AN2" s="44"/>
      <c r="AO2" s="50" t="s">
        <v>45</v>
      </c>
      <c r="AP2" s="51"/>
    </row>
    <row r="3" spans="1:44" ht="30" customHeight="1" thickBot="1">
      <c r="A3" s="95"/>
      <c r="B3" s="96"/>
      <c r="C3" s="96"/>
      <c r="D3" s="96"/>
      <c r="E3" s="96"/>
      <c r="F3" s="96"/>
      <c r="G3" s="124"/>
      <c r="H3" s="77" t="s">
        <v>194</v>
      </c>
      <c r="I3" s="64" t="s">
        <v>194</v>
      </c>
      <c r="J3" s="64" t="s">
        <v>194</v>
      </c>
      <c r="K3" s="64" t="s">
        <v>194</v>
      </c>
      <c r="L3" s="64" t="s">
        <v>194</v>
      </c>
      <c r="M3" s="64" t="s">
        <v>194</v>
      </c>
      <c r="N3" s="64" t="s">
        <v>194</v>
      </c>
      <c r="O3" s="64" t="s">
        <v>194</v>
      </c>
      <c r="P3" s="64" t="s">
        <v>194</v>
      </c>
      <c r="Q3" s="64" t="s">
        <v>194</v>
      </c>
      <c r="R3" s="64" t="s">
        <v>194</v>
      </c>
      <c r="S3" s="64" t="s">
        <v>194</v>
      </c>
      <c r="T3" s="64" t="s">
        <v>194</v>
      </c>
      <c r="U3" s="64" t="s">
        <v>194</v>
      </c>
      <c r="V3" s="64" t="s">
        <v>194</v>
      </c>
      <c r="W3" s="64" t="s">
        <v>194</v>
      </c>
      <c r="X3" s="64" t="s">
        <v>194</v>
      </c>
      <c r="Y3" s="64" t="s">
        <v>194</v>
      </c>
      <c r="Z3" s="64" t="s">
        <v>194</v>
      </c>
      <c r="AA3" s="78" t="s">
        <v>194</v>
      </c>
      <c r="AB3" s="77"/>
      <c r="AC3" s="64"/>
      <c r="AD3" s="64"/>
      <c r="AE3" s="78"/>
      <c r="AL3" s="44" t="s">
        <v>197</v>
      </c>
      <c r="AM3" s="44"/>
      <c r="AN3" s="44"/>
      <c r="AO3" s="52"/>
      <c r="AP3" s="53"/>
    </row>
    <row r="4" spans="1:44" ht="63" customHeight="1" thickBot="1">
      <c r="A4" s="125" t="str">
        <f>"Calificación Financiera - "&amp;Parámetros!$B$3&amp;" - "&amp;Parámetros!$B$26</f>
        <v>Calificación Financiera - Convocatoria Pública No. 004 de 2026 - PRESTACIÓN DEL SERVICIO INTEGRAL DE VIGILANCIA Y SEGURIDAD PRIVADA VEINTICUATRO (24) HORAS AL DÍA, EN LAS MODALIDADES DE VIGILANCIA FIJA, MÓVIL, CON ARMA, SIN ARMA, ESCOLTA, CON MEDIOS TECNOLÓGICOS Y CENTRO DE OPERACIÓN, PARA FUNCIONAR Y PRESTAR SUS SERVICIOS EN LA CENTRAL DE ABASTOS DE BOGOTÁ, UBICADA EN LA AVENIDA CARRERA 80 No. 2-51.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7"/>
      <c r="AL4" s="44" t="s">
        <v>198</v>
      </c>
      <c r="AM4" s="44"/>
      <c r="AN4" s="44"/>
      <c r="AO4" s="45" t="str">
        <f>IF(AO2&lt;&gt;"",AO2,IF(AO3&lt;&gt;"",IFERROR(INDEX(Integrantes!$A$5:$A$204,MATCH(AO3,Integrantes!$E$5:$E$204,0)),""),""))</f>
        <v>P01</v>
      </c>
      <c r="AP4" s="46"/>
    </row>
    <row r="5" spans="1:44" ht="16.5" thickBot="1">
      <c r="A5" s="67" t="s">
        <v>199</v>
      </c>
      <c r="B5" s="68"/>
      <c r="C5" s="68"/>
      <c r="D5" s="68"/>
      <c r="E5" s="68"/>
      <c r="F5" s="68"/>
      <c r="G5" s="68"/>
      <c r="H5" s="68"/>
      <c r="I5" s="68"/>
      <c r="J5" s="68"/>
      <c r="K5" s="69"/>
      <c r="L5" s="68" t="str">
        <f>IF($AO$4="","",IFERROR(INDEX(Evaluación!$B$7:$B$36,MATCH($AO$4,Evaluación!$A$7:$A$36,0)),""))</f>
        <v>UT SERAGLO</v>
      </c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9"/>
    </row>
    <row r="6" spans="1:44" ht="27.75" customHeight="1" thickBot="1">
      <c r="A6" s="70"/>
      <c r="B6" s="65"/>
      <c r="C6" s="65"/>
      <c r="D6" s="65"/>
      <c r="E6" s="65"/>
      <c r="F6" s="65"/>
      <c r="G6" s="65"/>
      <c r="H6" s="65"/>
      <c r="I6" s="65"/>
      <c r="J6" s="65"/>
      <c r="K6" s="71"/>
      <c r="L6" s="72" t="str">
        <f>IF($AO$4="","",IF(IFERROR(INDEX(Evaluación!$C$7:$C$36,MATCH($AO$4,Evaluación!$A$7:$A$36,0)),"")="Individual",IF(6=6,"Integrante: N/A",""),IF($AM$7="","","Integrante 1: "&amp;$AM$7&amp;" — NIT "&amp;$AN$7&amp;" — Participación "&amp;TEXT($AO$7,"0.00%"))))</f>
        <v>Integrante 1: GLOBAL DE SEGURIDAD ZOMAC LTDA — NIT 901166119-9 — Participación 097%</v>
      </c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4"/>
      <c r="AL6" s="28" t="s">
        <v>200</v>
      </c>
      <c r="AM6" s="29" t="s">
        <v>201</v>
      </c>
      <c r="AN6" s="29" t="s">
        <v>80</v>
      </c>
      <c r="AO6" s="29" t="s">
        <v>202</v>
      </c>
      <c r="AP6" s="30" t="s">
        <v>203</v>
      </c>
    </row>
    <row r="7" spans="1:44" ht="30.75" customHeight="1" thickBot="1">
      <c r="A7" s="70"/>
      <c r="B7" s="65"/>
      <c r="C7" s="65"/>
      <c r="D7" s="65"/>
      <c r="E7" s="65"/>
      <c r="F7" s="65"/>
      <c r="G7" s="65"/>
      <c r="H7" s="65"/>
      <c r="I7" s="65"/>
      <c r="J7" s="65"/>
      <c r="K7" s="71"/>
      <c r="L7" s="72" t="str">
        <f>IF($AO$4="","",IF(IFERROR(INDEX(Evaluación!$C$7:$C$36,MATCH($AO$4,Evaluación!$A$7:$A$36,0)),"")="Individual",IF(7=6,"Integrante: N/A",""),IF($AM$8="","","Integrante 2: "&amp;$AM$8&amp;" — NIT "&amp;$AN$8&amp;" — Participación "&amp;TEXT($AO$8,"0.00%"))))</f>
        <v>Integrante 2: SERACIS LTDA — NIT 811007280-1 — Participación 003%</v>
      </c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4"/>
      <c r="AL7" s="31">
        <v>1</v>
      </c>
      <c r="AM7" s="32" t="str">
        <f>IF($AR7="","",INDEX(Integrantes!$D:$D,$AR7))</f>
        <v>GLOBAL DE SEGURIDAD ZOMAC LTDA</v>
      </c>
      <c r="AN7" s="32" t="str">
        <f>IF($AR7="","",INDEX(Integrantes!$E:$E,$AR7))</f>
        <v>901166119-9</v>
      </c>
      <c r="AO7" s="39">
        <f>IF($AR7="","",INDEX(Integrantes!$F:$F,$AR7))</f>
        <v>0.97</v>
      </c>
      <c r="AP7" s="33" t="str">
        <f>IF($AR7="","",IF(INDEX(Integrantes!$X:$X,$AR7)="","",INDEX(Integrantes!$X:$X,$AR7)))</f>
        <v>RUB - CARPETA 4.1.10</v>
      </c>
      <c r="AR7">
        <f>IF($AO$4="","",IFERROR(MATCH($AO$4,Integrantes!$A$5:$A$204,0)+4,""))</f>
        <v>5</v>
      </c>
    </row>
    <row r="8" spans="1:44">
      <c r="A8" s="70"/>
      <c r="B8" s="65"/>
      <c r="C8" s="65"/>
      <c r="D8" s="65"/>
      <c r="E8" s="65"/>
      <c r="F8" s="65"/>
      <c r="G8" s="65"/>
      <c r="H8" s="65"/>
      <c r="I8" s="65"/>
      <c r="J8" s="65"/>
      <c r="K8" s="71"/>
      <c r="L8" s="75" t="str">
        <f>IF($AO$4="","",IF(IFERROR(INDEX(Evaluación!$C$7:$C$36,MATCH($AO$4,Evaluación!$A$7:$A$36,0)),"")="Individual",IF(8=6,"Integrante: N/A",""),IF($AM$9="","","Integrante 3: "&amp;$AM$9&amp;" — NIT "&amp;$AN$9&amp;" — Participación "&amp;TEXT($AO$9,"0.00%"))))</f>
        <v/>
      </c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6"/>
      <c r="AL8" s="34">
        <v>2</v>
      </c>
      <c r="AM8" t="str">
        <f>IF($AR8="","",INDEX(Integrantes!$D:$D,$AR8))</f>
        <v>SERACIS LTDA</v>
      </c>
      <c r="AN8" t="str">
        <f>IF($AR8="","",INDEX(Integrantes!$E:$E,$AR8))</f>
        <v>811007280-1</v>
      </c>
      <c r="AO8" s="40">
        <f>IF($AR8="","",INDEX(Integrantes!$F:$F,$AR8))</f>
        <v>0.03</v>
      </c>
      <c r="AP8" s="35" t="str">
        <f>IF($AR8="","",IF(INDEX(Integrantes!$X:$X,$AR8)="","",INDEX(Integrantes!$X:$X,$AR8)))</f>
        <v>RUB - CARPETA 4.1.10</v>
      </c>
      <c r="AR8">
        <f>IF(AR7="","",IFERROR(MATCH($AO$4,INDEX(Integrantes!$A:$A,AR7+1):'Integrantes'!$A$204,0)+AR7,""))</f>
        <v>6</v>
      </c>
    </row>
    <row r="9" spans="1:44" ht="15.75" thickBot="1">
      <c r="A9" s="77"/>
      <c r="B9" s="64"/>
      <c r="C9" s="64"/>
      <c r="D9" s="64"/>
      <c r="E9" s="64"/>
      <c r="F9" s="64"/>
      <c r="G9" s="64"/>
      <c r="H9" s="64"/>
      <c r="I9" s="64"/>
      <c r="J9" s="64"/>
      <c r="K9" s="78"/>
      <c r="L9" s="79" t="str">
        <f>IF($AO$4="","",IF(IFERROR(INDEX(Evaluación!$C$7:$C$36,MATCH($AO$4,Evaluación!$A$7:$A$36,0)),"")="Individual",IF(9=6,"Integrante: N/A",""),IF($AM$10="","","Integrante 4: "&amp;$AM$10&amp;" — NIT "&amp;$AN$10&amp;" — Participación "&amp;TEXT($AO$10,"0.00%"))))</f>
        <v/>
      </c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80"/>
      <c r="AL9" s="34">
        <v>3</v>
      </c>
      <c r="AM9" t="str">
        <f>IF($AR9="","",INDEX(Integrantes!$D:$D,$AR9))</f>
        <v/>
      </c>
      <c r="AN9" t="str">
        <f>IF($AR9="","",INDEX(Integrantes!$E:$E,$AR9))</f>
        <v/>
      </c>
      <c r="AO9" s="40" t="str">
        <f>IF($AR9="","",INDEX(Integrantes!$F:$F,$AR9))</f>
        <v/>
      </c>
      <c r="AP9" s="35" t="str">
        <f>IF($AR9="","",IF(INDEX(Integrantes!$X:$X,$AR9)="","",INDEX(Integrantes!$X:$X,$AR9)))</f>
        <v/>
      </c>
      <c r="AR9" t="str">
        <f>IF(AR8="","",IFERROR(MATCH($AO$4,INDEX(Integrantes!$A:$A,AR8+1):'Integrantes'!$A$204,0)+AR8,""))</f>
        <v/>
      </c>
    </row>
    <row r="10" spans="1:44" ht="15.75" thickBot="1">
      <c r="A10" s="81" t="s">
        <v>204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 t="str">
        <f>IF($AO$4="","",$AN$7&amp;IF($AN$8&lt;&gt;""," | "&amp;$AN$8,"")&amp;IF($AN$9&lt;&gt;""," | "&amp;$AN$9,"")&amp;IF($AN$10&lt;&gt;""," | "&amp;$AN$10,"")&amp;IF($AN$11&lt;&gt;""," | "&amp;$AN$11,""))</f>
        <v>901166119-9 | 811007280-1</v>
      </c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3"/>
      <c r="AL10" s="34">
        <v>4</v>
      </c>
      <c r="AM10" t="str">
        <f>IF($AR10="","",INDEX(Integrantes!$D:$D,$AR10))</f>
        <v/>
      </c>
      <c r="AN10" t="str">
        <f>IF($AR10="","",INDEX(Integrantes!$E:$E,$AR10))</f>
        <v/>
      </c>
      <c r="AO10" s="40" t="str">
        <f>IF($AR10="","",INDEX(Integrantes!$F:$F,$AR10))</f>
        <v/>
      </c>
      <c r="AP10" s="35" t="str">
        <f>IF($AR10="","",IF(INDEX(Integrantes!$X:$X,$AR10)="","",INDEX(Integrantes!$X:$X,$AR10)))</f>
        <v/>
      </c>
      <c r="AR10" t="str">
        <f>IF(AR9="","",IFERROR(MATCH($AO$4,INDEX(Integrantes!$A:$A,AR9+1):'Integrantes'!$A$204,0)+AR9,""))</f>
        <v/>
      </c>
    </row>
    <row r="11" spans="1:44" ht="16.5" thickBot="1">
      <c r="A11" s="81" t="s">
        <v>205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4">
        <f>Parámetros!$B$4</f>
        <v>22914021671</v>
      </c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5"/>
      <c r="AL11" s="36">
        <v>5</v>
      </c>
      <c r="AM11" s="37" t="str">
        <f>IF($AR11="","",INDEX(Integrantes!$D:$D,$AR11))</f>
        <v/>
      </c>
      <c r="AN11" s="37" t="str">
        <f>IF($AR11="","",INDEX(Integrantes!$E:$E,$AR11))</f>
        <v/>
      </c>
      <c r="AO11" s="41" t="str">
        <f>IF($AR11="","",INDEX(Integrantes!$F:$F,$AR11))</f>
        <v/>
      </c>
      <c r="AP11" s="38" t="str">
        <f>IF($AR11="","",IF(INDEX(Integrantes!$X:$X,$AR11)="","",INDEX(Integrantes!$X:$X,$AR11)))</f>
        <v/>
      </c>
      <c r="AR11" t="str">
        <f>IF(AR10="","",IFERROR(MATCH($AO$4,INDEX(Integrantes!$A:$A,AR10+1):'Integrantes'!$A$204,0)+AR10,""))</f>
        <v/>
      </c>
    </row>
    <row r="12" spans="1:44" ht="15.75" thickBot="1">
      <c r="A12" s="87"/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9"/>
    </row>
    <row r="13" spans="1:44" ht="16.5" thickBot="1">
      <c r="A13" s="81" t="s">
        <v>206</v>
      </c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4">
        <f>IF($AO$4="","",IFERROR(INDEX(Evaluación!$AG$7:$AG$36,MATCH($AO$4,Evaluación!$A$7:$A$36,0)),""))</f>
        <v>0</v>
      </c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5"/>
    </row>
    <row r="14" spans="1:44">
      <c r="A14" s="87"/>
      <c r="B14" s="88"/>
      <c r="C14" s="88"/>
      <c r="D14" s="88"/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9"/>
    </row>
    <row r="15" spans="1:44" ht="15.75">
      <c r="A15" s="90" t="s">
        <v>207</v>
      </c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65" t="s">
        <v>208</v>
      </c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71"/>
      <c r="AM15" t="s">
        <v>263</v>
      </c>
    </row>
    <row r="16" spans="1:44" ht="27.95" customHeight="1">
      <c r="A16" s="128" t="s">
        <v>209</v>
      </c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9"/>
      <c r="AM16" t="s">
        <v>272</v>
      </c>
    </row>
    <row r="17" spans="1:39" ht="15.75" thickBot="1">
      <c r="A17" s="87"/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9"/>
      <c r="AM17" t="s">
        <v>273</v>
      </c>
    </row>
    <row r="18" spans="1:39" ht="18" customHeight="1">
      <c r="A18" s="67" t="s">
        <v>210</v>
      </c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86"/>
      <c r="Q18" s="68" t="s">
        <v>211</v>
      </c>
      <c r="R18" s="68"/>
      <c r="S18" s="68"/>
      <c r="T18" s="68"/>
      <c r="U18" s="68"/>
      <c r="V18" s="68" t="s">
        <v>212</v>
      </c>
      <c r="W18" s="68"/>
      <c r="X18" s="68"/>
      <c r="Y18" s="68"/>
      <c r="Z18" s="68"/>
      <c r="AA18" s="68"/>
      <c r="AB18" s="68"/>
      <c r="AC18" s="68"/>
      <c r="AD18" s="68"/>
      <c r="AE18" s="69"/>
    </row>
    <row r="19" spans="1:39">
      <c r="A19" s="87"/>
      <c r="B19" s="88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9"/>
    </row>
    <row r="20" spans="1:39" ht="15.75">
      <c r="A20" s="90" t="s">
        <v>111</v>
      </c>
      <c r="B20" s="91"/>
      <c r="C20" s="91"/>
      <c r="D20" s="91"/>
      <c r="E20" s="91"/>
      <c r="F20" s="65" t="s">
        <v>213</v>
      </c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  <c r="AE20" s="71"/>
    </row>
    <row r="21" spans="1:39">
      <c r="A21" s="87"/>
      <c r="B21" s="88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9"/>
    </row>
    <row r="22" spans="1:39" ht="14.25">
      <c r="A22" s="92" t="s">
        <v>214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6"/>
    </row>
    <row r="23" spans="1:39" ht="14.25">
      <c r="A23" s="92"/>
      <c r="B23" s="75"/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6"/>
    </row>
    <row r="24" spans="1:39">
      <c r="A24" s="87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9"/>
    </row>
    <row r="25" spans="1:39" ht="20.100000000000001" customHeight="1">
      <c r="A25" s="92" t="s">
        <v>215</v>
      </c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6"/>
    </row>
    <row r="26" spans="1:39" ht="20.100000000000001" customHeight="1">
      <c r="A26" s="92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6"/>
    </row>
    <row r="27" spans="1:39">
      <c r="A27" s="87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9"/>
    </row>
    <row r="28" spans="1:39" ht="15.75">
      <c r="A28" s="90" t="s">
        <v>216</v>
      </c>
      <c r="B28" s="91"/>
      <c r="C28" s="91"/>
      <c r="D28" s="91"/>
      <c r="E28" s="91"/>
      <c r="F28" s="91"/>
      <c r="G28" s="91"/>
      <c r="H28" s="91"/>
      <c r="I28" s="93">
        <f>IF($AO$4="","",IFERROR(INDEX(Evaluación!$U$7:$U$36,MATCH($AO$4,Evaluación!$A$7:$A$36,0)),""))</f>
        <v>29817417649</v>
      </c>
      <c r="J28" s="93"/>
      <c r="K28" s="93"/>
      <c r="L28" s="93"/>
      <c r="M28" s="93"/>
      <c r="N28" s="93"/>
      <c r="O28" s="93"/>
      <c r="P28" s="91" t="s">
        <v>34</v>
      </c>
      <c r="Q28" s="91"/>
      <c r="R28" s="91"/>
      <c r="S28" s="91"/>
      <c r="T28" s="91"/>
      <c r="U28" s="91"/>
      <c r="V28" s="93">
        <f>IF($AO$4="","",IFERROR(INDEX(Evaluación!$V$7:$V$36,MATCH($AO$4,Evaluación!$A$7:$A$36,0)),""))</f>
        <v>18331217336.799999</v>
      </c>
      <c r="W28" s="93"/>
      <c r="X28" s="93"/>
      <c r="Y28" s="93"/>
      <c r="Z28" s="93"/>
      <c r="AA28" s="93"/>
      <c r="AB28" s="93"/>
      <c r="AC28" s="93"/>
      <c r="AD28" s="93"/>
      <c r="AE28" s="94"/>
    </row>
    <row r="29" spans="1:39">
      <c r="A29" s="87"/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9"/>
    </row>
    <row r="30" spans="1:39" ht="16.5" thickBot="1">
      <c r="A30" s="95" t="s">
        <v>217</v>
      </c>
      <c r="B30" s="96"/>
      <c r="C30" s="96"/>
      <c r="D30" s="96"/>
      <c r="E30" s="96"/>
      <c r="F30" s="96"/>
      <c r="G30" s="64" t="str">
        <f>IF($AO$4="","",IFERROR(INDEX(Evaluación!$W$7:$W$36,MATCH($AO$4,Evaluación!$A$7:$A$36,0)),""))</f>
        <v>CUMPLE</v>
      </c>
      <c r="H30" s="64"/>
      <c r="I30" s="64"/>
      <c r="J30" s="64"/>
      <c r="K30" s="64"/>
      <c r="L30" s="64"/>
      <c r="M30" s="64"/>
      <c r="N30" s="64"/>
      <c r="O30" s="64"/>
      <c r="P30" s="97" t="s">
        <v>218</v>
      </c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8"/>
    </row>
    <row r="31" spans="1:39">
      <c r="A31" s="87"/>
      <c r="B31" s="88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9"/>
    </row>
    <row r="32" spans="1:39" ht="15.75" thickBot="1">
      <c r="A32" s="87"/>
      <c r="B32" s="88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9"/>
    </row>
    <row r="33" spans="1:31" ht="18" customHeight="1">
      <c r="A33" s="67" t="s">
        <v>219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86"/>
      <c r="Q33" s="68" t="s">
        <v>211</v>
      </c>
      <c r="R33" s="68"/>
      <c r="S33" s="68"/>
      <c r="T33" s="68"/>
      <c r="U33" s="68"/>
      <c r="V33" s="68" t="s">
        <v>220</v>
      </c>
      <c r="W33" s="68"/>
      <c r="X33" s="68"/>
      <c r="Y33" s="68"/>
      <c r="Z33" s="68"/>
      <c r="AA33" s="68"/>
      <c r="AB33" s="68"/>
      <c r="AC33" s="68"/>
      <c r="AD33" s="68"/>
      <c r="AE33" s="69"/>
    </row>
    <row r="34" spans="1:31">
      <c r="A34" s="87"/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9"/>
    </row>
    <row r="35" spans="1:31" ht="15.75">
      <c r="A35" s="90" t="s">
        <v>111</v>
      </c>
      <c r="B35" s="91"/>
      <c r="C35" s="91"/>
      <c r="D35" s="91"/>
      <c r="E35" s="91"/>
      <c r="F35" s="65" t="s">
        <v>221</v>
      </c>
      <c r="G35" s="65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  <c r="AC35" s="65"/>
      <c r="AD35" s="65"/>
      <c r="AE35" s="71"/>
    </row>
    <row r="36" spans="1:31">
      <c r="A36" s="87"/>
      <c r="B36" s="88"/>
      <c r="C36" s="88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9"/>
    </row>
    <row r="37" spans="1:31" ht="14.25">
      <c r="A37" s="92" t="s">
        <v>222</v>
      </c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6"/>
    </row>
    <row r="38" spans="1:31" ht="14.25">
      <c r="A38" s="92"/>
      <c r="B38" s="75"/>
      <c r="C38" s="75"/>
      <c r="D38" s="75"/>
      <c r="E38" s="75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6"/>
    </row>
    <row r="39" spans="1:31">
      <c r="A39" s="87"/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8"/>
      <c r="O39" s="88"/>
      <c r="P39" s="88"/>
      <c r="Q39" s="88"/>
      <c r="R39" s="88"/>
      <c r="S39" s="88"/>
      <c r="T39" s="88"/>
      <c r="U39" s="88"/>
      <c r="V39" s="88"/>
      <c r="W39" s="88"/>
      <c r="X39" s="88"/>
      <c r="Y39" s="88"/>
      <c r="Z39" s="88"/>
      <c r="AA39" s="88"/>
      <c r="AB39" s="88"/>
      <c r="AC39" s="88"/>
      <c r="AD39" s="88"/>
      <c r="AE39" s="89"/>
    </row>
    <row r="40" spans="1:31" ht="20.100000000000001" customHeight="1">
      <c r="A40" s="92" t="s">
        <v>223</v>
      </c>
      <c r="B40" s="75"/>
      <c r="C40" s="75"/>
      <c r="D40" s="75"/>
      <c r="E40" s="75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6"/>
    </row>
    <row r="41" spans="1:31" ht="20.100000000000001" customHeight="1">
      <c r="A41" s="92"/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6"/>
    </row>
    <row r="42" spans="1:31">
      <c r="A42" s="87"/>
      <c r="B42" s="88"/>
      <c r="C42" s="88"/>
      <c r="D42" s="88"/>
      <c r="E42" s="88"/>
      <c r="F42" s="88"/>
      <c r="G42" s="88"/>
      <c r="H42" s="88"/>
      <c r="I42" s="88"/>
      <c r="J42" s="88"/>
      <c r="K42" s="88"/>
      <c r="L42" s="88"/>
      <c r="M42" s="88"/>
      <c r="N42" s="88"/>
      <c r="O42" s="88"/>
      <c r="P42" s="88"/>
      <c r="Q42" s="88"/>
      <c r="R42" s="88"/>
      <c r="S42" s="88"/>
      <c r="T42" s="88"/>
      <c r="U42" s="88"/>
      <c r="V42" s="88"/>
      <c r="W42" s="88"/>
      <c r="X42" s="88"/>
      <c r="Y42" s="88"/>
      <c r="Z42" s="88"/>
      <c r="AA42" s="88"/>
      <c r="AB42" s="88"/>
      <c r="AC42" s="88"/>
      <c r="AD42" s="88"/>
      <c r="AE42" s="89"/>
    </row>
    <row r="43" spans="1:31" ht="21" customHeight="1">
      <c r="A43" s="90" t="s">
        <v>224</v>
      </c>
      <c r="B43" s="91"/>
      <c r="C43" s="91"/>
      <c r="D43" s="91"/>
      <c r="E43" s="91"/>
      <c r="F43" s="91"/>
      <c r="G43" s="93">
        <f>IF($AO$4="","",IFERROR(INDEX(Evaluación!$I$7:$I$36,MATCH($AO$4,Evaluación!$A$7:$A$36,0)),""))</f>
        <v>2961232660.5999999</v>
      </c>
      <c r="H43" s="93"/>
      <c r="I43" s="93">
        <f>IF($AO$4="","",IFERROR(INDEX(Evaluación!$I$7:$I$36,MATCH($AO$4,Evaluación!$A$7:$A$36,0)),""))</f>
        <v>2961232660.5999999</v>
      </c>
      <c r="J43" s="93"/>
      <c r="K43" s="93"/>
      <c r="L43" s="93"/>
      <c r="M43" s="93"/>
      <c r="N43" s="93" t="s">
        <v>225</v>
      </c>
      <c r="O43" s="93"/>
      <c r="P43" s="65" t="s">
        <v>225</v>
      </c>
      <c r="Q43" s="65" t="s">
        <v>226</v>
      </c>
      <c r="R43" s="91" t="s">
        <v>226</v>
      </c>
      <c r="S43" s="91"/>
      <c r="T43" s="91"/>
      <c r="U43" s="91"/>
      <c r="V43" s="91"/>
      <c r="W43" s="93">
        <f>IF($AO$4="","",IFERROR(INDEX(Evaluación!$J$7:$J$36,MATCH($AO$4,Evaluación!$A$7:$A$36,0)),""))</f>
        <v>727641921.06999993</v>
      </c>
      <c r="X43" s="93"/>
      <c r="Y43" s="93">
        <f>IF($AO$4="","",IFERROR(INDEX(Evaluación!$J$7:$J$36,MATCH($AO$4,Evaluación!$A$7:$A$36,0)),""))</f>
        <v>727641921.06999993</v>
      </c>
      <c r="Z43" s="93"/>
      <c r="AA43" s="93"/>
      <c r="AB43" s="93"/>
      <c r="AC43" s="99">
        <f>IF($AO$4="","",IFERROR(INDEX(Evaluación!$K$7:$K$36,MATCH($AO$4,Evaluación!$A$7:$A$36,0)),""))</f>
        <v>4.0696289958740932</v>
      </c>
      <c r="AD43" s="99"/>
      <c r="AE43" s="100"/>
    </row>
    <row r="44" spans="1:31">
      <c r="A44" s="87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9"/>
    </row>
    <row r="45" spans="1:31" ht="16.5" thickBot="1">
      <c r="A45" s="95" t="s">
        <v>217</v>
      </c>
      <c r="B45" s="96"/>
      <c r="C45" s="96"/>
      <c r="D45" s="96"/>
      <c r="E45" s="96"/>
      <c r="F45" s="96"/>
      <c r="G45" s="64" t="str">
        <f>IF($AO$4="","",IFERROR(INDEX(Evaluación!$L$7:$L$36,MATCH($AO$4,Evaluación!$A$7:$A$36,0)),""))</f>
        <v>CUMPLE</v>
      </c>
      <c r="H45" s="64"/>
      <c r="I45" s="64"/>
      <c r="J45" s="64"/>
      <c r="K45" s="64"/>
      <c r="L45" s="64"/>
      <c r="M45" s="64"/>
      <c r="N45" s="64"/>
      <c r="O45" s="64"/>
      <c r="P45" s="101" t="s">
        <v>227</v>
      </c>
      <c r="Q45" s="101"/>
      <c r="R45" s="101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1"/>
      <c r="AD45" s="101"/>
      <c r="AE45" s="102"/>
    </row>
    <row r="46" spans="1:31">
      <c r="A46" s="103"/>
      <c r="B46" s="86"/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104"/>
    </row>
    <row r="47" spans="1:31">
      <c r="A47" s="87"/>
      <c r="B47" s="88"/>
      <c r="C47" s="88"/>
      <c r="D47" s="88"/>
      <c r="E47" s="88"/>
      <c r="F47" s="88"/>
      <c r="G47" s="88"/>
      <c r="H47" s="88"/>
      <c r="I47" s="88"/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89"/>
    </row>
    <row r="48" spans="1:31" ht="18" customHeight="1">
      <c r="A48" s="70" t="s">
        <v>228</v>
      </c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88"/>
      <c r="Q48" s="65" t="s">
        <v>211</v>
      </c>
      <c r="R48" s="65"/>
      <c r="S48" s="65"/>
      <c r="T48" s="65"/>
      <c r="U48" s="65"/>
      <c r="V48" s="65" t="s">
        <v>229</v>
      </c>
      <c r="W48" s="65"/>
      <c r="X48" s="65"/>
      <c r="Y48" s="65"/>
      <c r="Z48" s="65"/>
      <c r="AA48" s="65"/>
      <c r="AB48" s="65"/>
      <c r="AC48" s="65"/>
      <c r="AD48" s="65"/>
      <c r="AE48" s="71"/>
    </row>
    <row r="49" spans="1:31">
      <c r="A49" s="87"/>
      <c r="B49" s="88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89"/>
    </row>
    <row r="50" spans="1:31" ht="15.75">
      <c r="A50" s="90" t="s">
        <v>111</v>
      </c>
      <c r="B50" s="91"/>
      <c r="C50" s="91"/>
      <c r="D50" s="91"/>
      <c r="E50" s="91"/>
      <c r="F50" s="65" t="s">
        <v>230</v>
      </c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71"/>
    </row>
    <row r="51" spans="1:31">
      <c r="A51" s="87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8"/>
      <c r="AC51" s="88"/>
      <c r="AD51" s="88"/>
      <c r="AE51" s="89"/>
    </row>
    <row r="52" spans="1:31" ht="14.25">
      <c r="A52" s="92" t="s">
        <v>231</v>
      </c>
      <c r="B52" s="75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6"/>
    </row>
    <row r="53" spans="1:31" ht="14.25">
      <c r="A53" s="92"/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6"/>
    </row>
    <row r="54" spans="1:31">
      <c r="A54" s="87"/>
      <c r="B54" s="88"/>
      <c r="C54" s="88"/>
      <c r="D54" s="88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8"/>
      <c r="AC54" s="88"/>
      <c r="AD54" s="88"/>
      <c r="AE54" s="89"/>
    </row>
    <row r="55" spans="1:31" ht="20.100000000000001" customHeight="1">
      <c r="A55" s="92" t="s">
        <v>232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6"/>
    </row>
    <row r="56" spans="1:31" ht="20.100000000000001" customHeight="1">
      <c r="A56" s="92"/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6"/>
    </row>
    <row r="57" spans="1:31">
      <c r="A57" s="87"/>
      <c r="B57" s="88"/>
      <c r="C57" s="88"/>
      <c r="D57" s="88"/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9"/>
    </row>
    <row r="58" spans="1:31" ht="21" customHeight="1">
      <c r="A58" s="90" t="s">
        <v>233</v>
      </c>
      <c r="B58" s="91"/>
      <c r="C58" s="91"/>
      <c r="D58" s="91"/>
      <c r="E58" s="91"/>
      <c r="F58" s="91"/>
      <c r="G58" s="93">
        <f>IF($AO$4="","",IFERROR(INDEX(Evaluación!$N$7:$N$36,MATCH($AO$4,Evaluación!$A$7:$A$36,0)),""))</f>
        <v>2320278548.77</v>
      </c>
      <c r="H58" s="93"/>
      <c r="I58" s="93">
        <f>IF($AO$4="","",IFERROR(INDEX(Evaluación!$N$7:$N$36,MATCH($AO$4,Evaluación!$A$7:$A$36,0)),""))</f>
        <v>2320278548.77</v>
      </c>
      <c r="J58" s="93"/>
      <c r="K58" s="93"/>
      <c r="L58" s="93"/>
      <c r="M58" s="93"/>
      <c r="N58" s="93" t="s">
        <v>225</v>
      </c>
      <c r="O58" s="93"/>
      <c r="P58" s="65" t="s">
        <v>225</v>
      </c>
      <c r="Q58" s="65" t="s">
        <v>234</v>
      </c>
      <c r="R58" s="91" t="s">
        <v>234</v>
      </c>
      <c r="S58" s="91"/>
      <c r="T58" s="91"/>
      <c r="U58" s="91"/>
      <c r="V58" s="91"/>
      <c r="W58" s="93">
        <f>IF($AO$4="","",IFERROR(INDEX(Evaluación!$M$7:$M$36,MATCH($AO$4,Evaluación!$A$7:$A$36,0)),""))</f>
        <v>5548704833.9099998</v>
      </c>
      <c r="X58" s="93"/>
      <c r="Y58" s="93">
        <f>IF($AO$4="","",IFERROR(INDEX(Evaluación!$M$7:$M$36,MATCH($AO$4,Evaluación!$A$7:$A$36,0)),""))</f>
        <v>5548704833.9099998</v>
      </c>
      <c r="Z58" s="93"/>
      <c r="AA58" s="93"/>
      <c r="AB58" s="93"/>
      <c r="AC58" s="105">
        <f>IF($AO$4="","",IFERROR(INDEX(Evaluación!$O$7:$O$36,MATCH($AO$4,Evaluación!$A$7:$A$36,0)),""))</f>
        <v>0.41816579151768862</v>
      </c>
      <c r="AD58" s="105"/>
      <c r="AE58" s="106"/>
    </row>
    <row r="59" spans="1:31">
      <c r="A59" s="87"/>
      <c r="B59" s="88"/>
      <c r="C59" s="88"/>
      <c r="D59" s="88"/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9"/>
    </row>
    <row r="60" spans="1:31" ht="16.5" thickBot="1">
      <c r="A60" s="95" t="s">
        <v>217</v>
      </c>
      <c r="B60" s="96"/>
      <c r="C60" s="96"/>
      <c r="D60" s="96"/>
      <c r="E60" s="96"/>
      <c r="F60" s="96"/>
      <c r="G60" s="64" t="str">
        <f>IF($AO$4="","",IFERROR(INDEX(Evaluación!$P$7:$P$36,MATCH($AO$4,Evaluación!$A$7:$A$36,0)),""))</f>
        <v>CUMPLE</v>
      </c>
      <c r="H60" s="64"/>
      <c r="I60" s="64"/>
      <c r="J60" s="64"/>
      <c r="K60" s="64"/>
      <c r="L60" s="64"/>
      <c r="M60" s="64"/>
      <c r="N60" s="64"/>
      <c r="O60" s="64"/>
      <c r="P60" s="101" t="s">
        <v>235</v>
      </c>
      <c r="Q60" s="101"/>
      <c r="R60" s="101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1"/>
      <c r="AD60" s="101"/>
      <c r="AE60" s="102"/>
    </row>
    <row r="61" spans="1:31">
      <c r="A61" s="103"/>
      <c r="B61" s="86"/>
      <c r="C61" s="86"/>
      <c r="D61" s="8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6"/>
      <c r="AC61" s="86"/>
      <c r="AD61" s="86"/>
      <c r="AE61" s="104"/>
    </row>
    <row r="62" spans="1:31">
      <c r="A62" s="87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8"/>
      <c r="AC62" s="88"/>
      <c r="AD62" s="88"/>
      <c r="AE62" s="89"/>
    </row>
    <row r="63" spans="1:31" ht="18" customHeight="1">
      <c r="A63" s="70" t="s">
        <v>236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88"/>
      <c r="Q63" s="65" t="s">
        <v>211</v>
      </c>
      <c r="R63" s="65"/>
      <c r="S63" s="65"/>
      <c r="T63" s="65"/>
      <c r="U63" s="65"/>
      <c r="V63" s="65" t="s">
        <v>220</v>
      </c>
      <c r="W63" s="65"/>
      <c r="X63" s="65"/>
      <c r="Y63" s="65"/>
      <c r="Z63" s="65"/>
      <c r="AA63" s="65"/>
      <c r="AB63" s="65"/>
      <c r="AC63" s="65"/>
      <c r="AD63" s="65"/>
      <c r="AE63" s="71"/>
    </row>
    <row r="64" spans="1:31">
      <c r="A64" s="87"/>
      <c r="B64" s="88"/>
      <c r="C64" s="88"/>
      <c r="D64" s="88"/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8"/>
      <c r="AC64" s="88"/>
      <c r="AD64" s="88"/>
      <c r="AE64" s="89"/>
    </row>
    <row r="65" spans="1:31" ht="15.75">
      <c r="A65" s="90" t="s">
        <v>111</v>
      </c>
      <c r="B65" s="91"/>
      <c r="C65" s="91"/>
      <c r="D65" s="91"/>
      <c r="E65" s="91"/>
      <c r="F65" s="65" t="s">
        <v>237</v>
      </c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71"/>
    </row>
    <row r="66" spans="1:31">
      <c r="A66" s="87"/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89"/>
    </row>
    <row r="67" spans="1:31" ht="14.25">
      <c r="A67" s="92" t="s">
        <v>238</v>
      </c>
      <c r="B67" s="75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6"/>
    </row>
    <row r="68" spans="1:31" ht="14.25">
      <c r="A68" s="92"/>
      <c r="B68" s="75"/>
      <c r="C68" s="75"/>
      <c r="D68" s="75"/>
      <c r="E68" s="75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6"/>
    </row>
    <row r="69" spans="1:31">
      <c r="A69" s="87"/>
      <c r="B69" s="88"/>
      <c r="C69" s="88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9"/>
    </row>
    <row r="70" spans="1:31" ht="20.100000000000001" customHeight="1">
      <c r="A70" s="92" t="s">
        <v>239</v>
      </c>
      <c r="B70" s="75"/>
      <c r="C70" s="75"/>
      <c r="D70" s="75"/>
      <c r="E70" s="75"/>
      <c r="F70" s="75"/>
      <c r="G70" s="75"/>
      <c r="H70" s="75"/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6"/>
    </row>
    <row r="71" spans="1:31" ht="20.100000000000001" customHeight="1">
      <c r="A71" s="92"/>
      <c r="B71" s="75"/>
      <c r="C71" s="75"/>
      <c r="D71" s="75"/>
      <c r="E71" s="75"/>
      <c r="F71" s="75"/>
      <c r="G71" s="75"/>
      <c r="H71" s="75"/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6"/>
    </row>
    <row r="72" spans="1:31">
      <c r="A72" s="87"/>
      <c r="B72" s="88"/>
      <c r="C72" s="88"/>
      <c r="D72" s="88"/>
      <c r="E72" s="88"/>
      <c r="F72" s="88"/>
      <c r="G72" s="88"/>
      <c r="H72" s="88"/>
      <c r="I72" s="88"/>
      <c r="J72" s="88"/>
      <c r="K72" s="88"/>
      <c r="L72" s="88"/>
      <c r="M72" s="88"/>
      <c r="N72" s="88"/>
      <c r="O72" s="88"/>
      <c r="P72" s="88"/>
      <c r="Q72" s="88"/>
      <c r="R72" s="88"/>
      <c r="S72" s="88"/>
      <c r="T72" s="88"/>
      <c r="U72" s="88"/>
      <c r="V72" s="88"/>
      <c r="W72" s="88"/>
      <c r="X72" s="88"/>
      <c r="Y72" s="88"/>
      <c r="Z72" s="88"/>
      <c r="AA72" s="88"/>
      <c r="AB72" s="88"/>
      <c r="AC72" s="88"/>
      <c r="AD72" s="88"/>
      <c r="AE72" s="89"/>
    </row>
    <row r="73" spans="1:31" ht="21" customHeight="1">
      <c r="A73" s="90" t="s">
        <v>240</v>
      </c>
      <c r="B73" s="91"/>
      <c r="C73" s="91"/>
      <c r="D73" s="91"/>
      <c r="E73" s="91"/>
      <c r="F73" s="91"/>
      <c r="G73" s="93">
        <f>IF($AO$4="","",IFERROR(INDEX(Evaluación!$Q$7:$Q$36,MATCH($AO$4,Evaluación!$A$7:$A$36,0)),""))</f>
        <v>1579084934.8899999</v>
      </c>
      <c r="H73" s="93"/>
      <c r="I73" s="93">
        <f>IF($AO$4="","",IFERROR(INDEX(Evaluación!$Q$7:$Q$36,MATCH($AO$4,Evaluación!$A$7:$A$36,0)),""))</f>
        <v>1579084934.8899999</v>
      </c>
      <c r="J73" s="93"/>
      <c r="K73" s="93"/>
      <c r="L73" s="93"/>
      <c r="M73" s="93"/>
      <c r="N73" s="93" t="s">
        <v>225</v>
      </c>
      <c r="O73" s="93"/>
      <c r="P73" s="65" t="s">
        <v>225</v>
      </c>
      <c r="Q73" s="65" t="s">
        <v>241</v>
      </c>
      <c r="R73" s="91" t="s">
        <v>241</v>
      </c>
      <c r="S73" s="91"/>
      <c r="T73" s="91"/>
      <c r="U73" s="91"/>
      <c r="V73" s="91"/>
      <c r="W73" s="93">
        <f>IF($AO$4="","",IFERROR(INDEX(Evaluación!$R$7:$R$36,MATCH($AO$4,Evaluación!$A$7:$A$36,0)),""))</f>
        <v>87172024.189999998</v>
      </c>
      <c r="X73" s="93"/>
      <c r="Y73" s="93">
        <f>IF($AO$4="","",IFERROR(INDEX(Evaluación!$R$7:$R$36,MATCH($AO$4,Evaluación!$A$7:$A$36,0)),""))</f>
        <v>87172024.189999998</v>
      </c>
      <c r="Z73" s="93"/>
      <c r="AA73" s="93"/>
      <c r="AB73" s="93"/>
      <c r="AC73" s="99">
        <f>IF($AO$4="","",IFERROR(INDEX(Evaluación!$S$7:$S$36,MATCH($AO$4,Evaluación!$A$7:$A$36,0)),""))</f>
        <v>18.11458377343893</v>
      </c>
      <c r="AD73" s="99"/>
      <c r="AE73" s="100"/>
    </row>
    <row r="74" spans="1:31">
      <c r="A74" s="87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8"/>
      <c r="AB74" s="88"/>
      <c r="AC74" s="88"/>
      <c r="AD74" s="88"/>
      <c r="AE74" s="89"/>
    </row>
    <row r="75" spans="1:31" ht="15.75">
      <c r="A75" s="107" t="s">
        <v>217</v>
      </c>
      <c r="B75" s="66"/>
      <c r="C75" s="66"/>
      <c r="D75" s="66"/>
      <c r="E75" s="66"/>
      <c r="F75" s="66"/>
      <c r="G75" s="65" t="str">
        <f>IF($AO$4="","",IFERROR(INDEX(Evaluación!$T$7:$T$36,MATCH($AO$4,Evaluación!$A$7:$A$36,0)),""))</f>
        <v>CUMPLE</v>
      </c>
      <c r="H75" s="65"/>
      <c r="I75" s="65"/>
      <c r="J75" s="65"/>
      <c r="K75" s="65"/>
      <c r="L75" s="65"/>
      <c r="M75" s="65"/>
      <c r="N75" s="65"/>
      <c r="O75" s="65"/>
      <c r="P75" s="108" t="s">
        <v>242</v>
      </c>
      <c r="Q75" s="108"/>
      <c r="R75" s="108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9"/>
    </row>
    <row r="76" spans="1:31">
      <c r="A76" s="87"/>
      <c r="B76" s="88"/>
      <c r="C76" s="88"/>
      <c r="D76" s="88"/>
      <c r="E76" s="88"/>
      <c r="F76" s="88"/>
      <c r="G76" s="88"/>
      <c r="H76" s="88"/>
      <c r="I76" s="88"/>
      <c r="J76" s="88"/>
      <c r="K76" s="88"/>
      <c r="L76" s="88"/>
      <c r="M76" s="88"/>
      <c r="N76" s="88"/>
      <c r="O76" s="88"/>
      <c r="P76" s="88"/>
      <c r="Q76" s="88"/>
      <c r="R76" s="88"/>
      <c r="S76" s="88"/>
      <c r="T76" s="88"/>
      <c r="U76" s="88"/>
      <c r="V76" s="88"/>
      <c r="W76" s="88"/>
      <c r="X76" s="88"/>
      <c r="Y76" s="88"/>
      <c r="Z76" s="88"/>
      <c r="AA76" s="88"/>
      <c r="AB76" s="88"/>
      <c r="AC76" s="88"/>
      <c r="AD76" s="88"/>
      <c r="AE76" s="89"/>
    </row>
    <row r="77" spans="1:31" ht="15.75" thickBot="1">
      <c r="A77" s="110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  <c r="N77" s="111"/>
      <c r="O77" s="111"/>
      <c r="P77" s="111"/>
      <c r="Q77" s="111"/>
      <c r="R77" s="111"/>
      <c r="S77" s="111"/>
      <c r="T77" s="111"/>
      <c r="U77" s="111"/>
      <c r="V77" s="111"/>
      <c r="W77" s="111"/>
      <c r="X77" s="111"/>
      <c r="Y77" s="111"/>
      <c r="Z77" s="111"/>
      <c r="AA77" s="111"/>
      <c r="AB77" s="111"/>
      <c r="AC77" s="111"/>
      <c r="AD77" s="111"/>
      <c r="AE77" s="112"/>
    </row>
    <row r="78" spans="1:31" ht="18" customHeight="1">
      <c r="A78" s="67" t="s">
        <v>243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8"/>
      <c r="P78" s="86"/>
      <c r="Q78" s="68" t="s">
        <v>211</v>
      </c>
      <c r="R78" s="68"/>
      <c r="S78" s="68"/>
      <c r="T78" s="68"/>
      <c r="U78" s="68"/>
      <c r="V78" s="68" t="s">
        <v>244</v>
      </c>
      <c r="W78" s="68"/>
      <c r="X78" s="68"/>
      <c r="Y78" s="68"/>
      <c r="Z78" s="68"/>
      <c r="AA78" s="68"/>
      <c r="AB78" s="68"/>
      <c r="AC78" s="68"/>
      <c r="AD78" s="68"/>
      <c r="AE78" s="69"/>
    </row>
    <row r="79" spans="1:31">
      <c r="A79" s="87"/>
      <c r="B79" s="88"/>
      <c r="C79" s="88"/>
      <c r="D79" s="88"/>
      <c r="E79" s="88"/>
      <c r="F79" s="88"/>
      <c r="G79" s="88"/>
      <c r="H79" s="88"/>
      <c r="I79" s="88"/>
      <c r="J79" s="88"/>
      <c r="K79" s="88"/>
      <c r="L79" s="88"/>
      <c r="M79" s="88"/>
      <c r="N79" s="88"/>
      <c r="O79" s="88"/>
      <c r="P79" s="88"/>
      <c r="Q79" s="88"/>
      <c r="R79" s="88"/>
      <c r="S79" s="88"/>
      <c r="T79" s="88"/>
      <c r="U79" s="88"/>
      <c r="V79" s="88"/>
      <c r="W79" s="88"/>
      <c r="X79" s="88"/>
      <c r="Y79" s="88"/>
      <c r="Z79" s="88"/>
      <c r="AA79" s="88"/>
      <c r="AB79" s="88"/>
      <c r="AC79" s="88"/>
      <c r="AD79" s="88"/>
      <c r="AE79" s="89"/>
    </row>
    <row r="80" spans="1:31" ht="15.75">
      <c r="A80" s="90" t="s">
        <v>111</v>
      </c>
      <c r="B80" s="91"/>
      <c r="C80" s="91"/>
      <c r="D80" s="91"/>
      <c r="E80" s="91"/>
      <c r="F80" s="65" t="s">
        <v>245</v>
      </c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71"/>
    </row>
    <row r="81" spans="1:31">
      <c r="A81" s="87"/>
      <c r="B81" s="88"/>
      <c r="C81" s="88"/>
      <c r="D81" s="88"/>
      <c r="E81" s="88"/>
      <c r="F81" s="88"/>
      <c r="G81" s="88"/>
      <c r="H81" s="88"/>
      <c r="I81" s="88"/>
      <c r="J81" s="88"/>
      <c r="K81" s="88"/>
      <c r="L81" s="88"/>
      <c r="M81" s="88"/>
      <c r="N81" s="88"/>
      <c r="O81" s="88"/>
      <c r="P81" s="88"/>
      <c r="Q81" s="88"/>
      <c r="R81" s="88"/>
      <c r="S81" s="88"/>
      <c r="T81" s="88"/>
      <c r="U81" s="88"/>
      <c r="V81" s="88"/>
      <c r="W81" s="88"/>
      <c r="X81" s="88"/>
      <c r="Y81" s="88"/>
      <c r="Z81" s="88"/>
      <c r="AA81" s="88"/>
      <c r="AB81" s="88"/>
      <c r="AC81" s="88"/>
      <c r="AD81" s="88"/>
      <c r="AE81" s="89"/>
    </row>
    <row r="82" spans="1:31" ht="14.25">
      <c r="A82" s="92" t="s">
        <v>246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6"/>
    </row>
    <row r="83" spans="1:31" ht="14.25">
      <c r="A83" s="92"/>
      <c r="B83" s="75"/>
      <c r="C83" s="75"/>
      <c r="D83" s="75"/>
      <c r="E83" s="75"/>
      <c r="F83" s="75"/>
      <c r="G83" s="75"/>
      <c r="H83" s="75"/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6"/>
    </row>
    <row r="84" spans="1:31">
      <c r="A84" s="87"/>
      <c r="B84" s="88"/>
      <c r="C84" s="88"/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8"/>
      <c r="T84" s="88"/>
      <c r="U84" s="88"/>
      <c r="V84" s="88"/>
      <c r="W84" s="88"/>
      <c r="X84" s="88"/>
      <c r="Y84" s="88"/>
      <c r="Z84" s="88"/>
      <c r="AA84" s="88"/>
      <c r="AB84" s="88"/>
      <c r="AC84" s="88"/>
      <c r="AD84" s="88"/>
      <c r="AE84" s="89"/>
    </row>
    <row r="85" spans="1:31" ht="20.100000000000001" customHeight="1">
      <c r="A85" s="92" t="s">
        <v>247</v>
      </c>
      <c r="B85" s="75"/>
      <c r="C85" s="75"/>
      <c r="D85" s="75"/>
      <c r="E85" s="75"/>
      <c r="F85" s="75"/>
      <c r="G85" s="75"/>
      <c r="H85" s="75"/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6"/>
    </row>
    <row r="86" spans="1:31" ht="20.100000000000001" customHeight="1">
      <c r="A86" s="92"/>
      <c r="B86" s="75"/>
      <c r="C86" s="75"/>
      <c r="D86" s="75"/>
      <c r="E86" s="75"/>
      <c r="F86" s="75"/>
      <c r="G86" s="75"/>
      <c r="H86" s="75"/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6"/>
    </row>
    <row r="87" spans="1:31">
      <c r="A87" s="87"/>
      <c r="B87" s="88"/>
      <c r="C87" s="88"/>
      <c r="D87" s="88"/>
      <c r="E87" s="88"/>
      <c r="F87" s="88"/>
      <c r="G87" s="88"/>
      <c r="H87" s="88"/>
      <c r="I87" s="88"/>
      <c r="J87" s="88"/>
      <c r="K87" s="88"/>
      <c r="L87" s="88"/>
      <c r="M87" s="88"/>
      <c r="N87" s="88"/>
      <c r="O87" s="88"/>
      <c r="P87" s="88"/>
      <c r="Q87" s="88"/>
      <c r="R87" s="88"/>
      <c r="S87" s="88"/>
      <c r="T87" s="88"/>
      <c r="U87" s="88"/>
      <c r="V87" s="88"/>
      <c r="W87" s="88"/>
      <c r="X87" s="88"/>
      <c r="Y87" s="88"/>
      <c r="Z87" s="88"/>
      <c r="AA87" s="88"/>
      <c r="AB87" s="88"/>
      <c r="AC87" s="88"/>
      <c r="AD87" s="88"/>
      <c r="AE87" s="89"/>
    </row>
    <row r="88" spans="1:31" ht="21" customHeight="1">
      <c r="A88" s="90" t="s">
        <v>240</v>
      </c>
      <c r="B88" s="91"/>
      <c r="C88" s="91"/>
      <c r="D88" s="91"/>
      <c r="E88" s="91"/>
      <c r="F88" s="91"/>
      <c r="G88" s="93">
        <f>IF($AO$4="","",IFERROR(INDEX(Evaluación!$Q$7:$Q$36,MATCH($AO$4,Evaluación!$A$7:$A$36,0)),""))</f>
        <v>1579084934.8899999</v>
      </c>
      <c r="H88" s="93"/>
      <c r="I88" s="93">
        <f>IF($AO$4="","",IFERROR(INDEX(Evaluación!$Q$7:$Q$36,MATCH($AO$4,Evaluación!$A$7:$A$36,0)),""))</f>
        <v>1579084934.8899999</v>
      </c>
      <c r="J88" s="93"/>
      <c r="K88" s="93"/>
      <c r="L88" s="93"/>
      <c r="M88" s="93"/>
      <c r="N88" s="93" t="s">
        <v>225</v>
      </c>
      <c r="O88" s="93"/>
      <c r="P88" s="65" t="s">
        <v>225</v>
      </c>
      <c r="Q88" s="65" t="s">
        <v>36</v>
      </c>
      <c r="R88" s="91" t="s">
        <v>36</v>
      </c>
      <c r="S88" s="91"/>
      <c r="T88" s="91"/>
      <c r="U88" s="91"/>
      <c r="V88" s="91"/>
      <c r="W88" s="93">
        <f>IF($AO$4="","",IFERROR(INDEX(Evaluación!$X$7:$X$36,MATCH($AO$4,Evaluación!$A$7:$A$36,0)),""))</f>
        <v>3228426285.1399999</v>
      </c>
      <c r="X88" s="93"/>
      <c r="Y88" s="93">
        <f>IF($AO$4="","",IFERROR(INDEX(Evaluación!$X$7:$X$36,MATCH($AO$4,Evaluación!$A$7:$A$36,0)),""))</f>
        <v>3228426285.1399999</v>
      </c>
      <c r="Z88" s="93"/>
      <c r="AA88" s="93"/>
      <c r="AB88" s="93"/>
      <c r="AC88" s="105">
        <f>IF($AO$4="","",IFERROR(INDEX(Evaluación!$Y$7:$Y$36,MATCH($AO$4,Evaluación!$A$7:$A$36,0)),""))</f>
        <v>0.48911909253071989</v>
      </c>
      <c r="AD88" s="105"/>
      <c r="AE88" s="106"/>
    </row>
    <row r="89" spans="1:31">
      <c r="A89" s="87"/>
      <c r="B89" s="88"/>
      <c r="C89" s="88"/>
      <c r="D89" s="88"/>
      <c r="E89" s="88"/>
      <c r="F89" s="88"/>
      <c r="G89" s="88"/>
      <c r="H89" s="88"/>
      <c r="I89" s="88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88"/>
      <c r="Y89" s="88"/>
      <c r="Z89" s="88"/>
      <c r="AA89" s="88"/>
      <c r="AB89" s="88"/>
      <c r="AC89" s="88"/>
      <c r="AD89" s="88"/>
      <c r="AE89" s="89"/>
    </row>
    <row r="90" spans="1:31" ht="16.5" thickBot="1">
      <c r="A90" s="95" t="s">
        <v>217</v>
      </c>
      <c r="B90" s="96"/>
      <c r="C90" s="96"/>
      <c r="D90" s="96"/>
      <c r="E90" s="96"/>
      <c r="F90" s="96"/>
      <c r="G90" s="64" t="str">
        <f>IF($AO$4="","",IFERROR(INDEX(Evaluación!$Z$7:$Z$36,MATCH($AO$4,Evaluación!$A$7:$A$36,0)),""))</f>
        <v>CUMPLE</v>
      </c>
      <c r="H90" s="64"/>
      <c r="I90" s="64"/>
      <c r="J90" s="64"/>
      <c r="K90" s="64"/>
      <c r="L90" s="64"/>
      <c r="M90" s="64"/>
      <c r="N90" s="64"/>
      <c r="O90" s="64"/>
      <c r="P90" s="101" t="s">
        <v>248</v>
      </c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2"/>
    </row>
    <row r="91" spans="1:31">
      <c r="A91" s="103"/>
      <c r="B91" s="86"/>
      <c r="C91" s="86"/>
      <c r="D91" s="86"/>
      <c r="E91" s="86"/>
      <c r="F91" s="86"/>
      <c r="G91" s="86"/>
      <c r="H91" s="86"/>
      <c r="I91" s="86"/>
      <c r="J91" s="86"/>
      <c r="K91" s="86"/>
      <c r="L91" s="86"/>
      <c r="M91" s="86"/>
      <c r="N91" s="86"/>
      <c r="O91" s="86"/>
      <c r="P91" s="86"/>
      <c r="Q91" s="86"/>
      <c r="R91" s="86"/>
      <c r="S91" s="86"/>
      <c r="T91" s="86"/>
      <c r="U91" s="86"/>
      <c r="V91" s="86"/>
      <c r="W91" s="86"/>
      <c r="X91" s="86"/>
      <c r="Y91" s="86"/>
      <c r="Z91" s="86"/>
      <c r="AA91" s="86"/>
      <c r="AB91" s="86"/>
      <c r="AC91" s="86"/>
      <c r="AD91" s="86"/>
      <c r="AE91" s="104"/>
    </row>
    <row r="92" spans="1:31">
      <c r="A92" s="87"/>
      <c r="B92" s="88"/>
      <c r="C92" s="88"/>
      <c r="D92" s="88"/>
      <c r="E92" s="88"/>
      <c r="F92" s="88"/>
      <c r="G92" s="88"/>
      <c r="H92" s="88"/>
      <c r="I92" s="88"/>
      <c r="J92" s="88"/>
      <c r="K92" s="88"/>
      <c r="L92" s="88"/>
      <c r="M92" s="88"/>
      <c r="N92" s="88"/>
      <c r="O92" s="88"/>
      <c r="P92" s="88"/>
      <c r="Q92" s="88"/>
      <c r="R92" s="88"/>
      <c r="S92" s="88"/>
      <c r="T92" s="88"/>
      <c r="U92" s="88"/>
      <c r="V92" s="88"/>
      <c r="W92" s="88"/>
      <c r="X92" s="88"/>
      <c r="Y92" s="88"/>
      <c r="Z92" s="88"/>
      <c r="AA92" s="88"/>
      <c r="AB92" s="88"/>
      <c r="AC92" s="88"/>
      <c r="AD92" s="88"/>
      <c r="AE92" s="89"/>
    </row>
    <row r="93" spans="1:31" ht="18" customHeight="1">
      <c r="A93" s="70" t="s">
        <v>249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88"/>
      <c r="Q93" s="65" t="s">
        <v>211</v>
      </c>
      <c r="R93" s="65"/>
      <c r="S93" s="65"/>
      <c r="T93" s="65"/>
      <c r="U93" s="65"/>
      <c r="V93" s="65" t="s">
        <v>250</v>
      </c>
      <c r="W93" s="65"/>
      <c r="X93" s="65"/>
      <c r="Y93" s="65"/>
      <c r="Z93" s="65"/>
      <c r="AA93" s="65"/>
      <c r="AB93" s="65"/>
      <c r="AC93" s="65"/>
      <c r="AD93" s="65"/>
      <c r="AE93" s="71"/>
    </row>
    <row r="94" spans="1:31">
      <c r="A94" s="87"/>
      <c r="B94" s="88"/>
      <c r="C94" s="88"/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9"/>
    </row>
    <row r="95" spans="1:31" ht="15.75">
      <c r="A95" s="90" t="s">
        <v>111</v>
      </c>
      <c r="B95" s="91"/>
      <c r="C95" s="91"/>
      <c r="D95" s="91"/>
      <c r="E95" s="91"/>
      <c r="F95" s="65" t="s">
        <v>251</v>
      </c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71"/>
    </row>
    <row r="96" spans="1:31">
      <c r="A96" s="87"/>
      <c r="B96" s="88"/>
      <c r="C96" s="88"/>
      <c r="D96" s="88"/>
      <c r="E96" s="88"/>
      <c r="F96" s="88"/>
      <c r="G96" s="88"/>
      <c r="H96" s="88"/>
      <c r="I96" s="88"/>
      <c r="J96" s="88"/>
      <c r="K96" s="88"/>
      <c r="L96" s="88"/>
      <c r="M96" s="88"/>
      <c r="N96" s="88"/>
      <c r="O96" s="88"/>
      <c r="P96" s="88"/>
      <c r="Q96" s="88"/>
      <c r="R96" s="88"/>
      <c r="S96" s="88"/>
      <c r="T96" s="88"/>
      <c r="U96" s="88"/>
      <c r="V96" s="88"/>
      <c r="W96" s="88"/>
      <c r="X96" s="88"/>
      <c r="Y96" s="88"/>
      <c r="Z96" s="88"/>
      <c r="AA96" s="88"/>
      <c r="AB96" s="88"/>
      <c r="AC96" s="88"/>
      <c r="AD96" s="88"/>
      <c r="AE96" s="89"/>
    </row>
    <row r="97" spans="1:31" ht="14.25">
      <c r="A97" s="92" t="s">
        <v>252</v>
      </c>
      <c r="B97" s="75"/>
      <c r="C97" s="75"/>
      <c r="D97" s="75"/>
      <c r="E97" s="75"/>
      <c r="F97" s="75"/>
      <c r="G97" s="75"/>
      <c r="H97" s="75"/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6"/>
    </row>
    <row r="98" spans="1:31" ht="14.25">
      <c r="A98" s="92"/>
      <c r="B98" s="75"/>
      <c r="C98" s="75"/>
      <c r="D98" s="75"/>
      <c r="E98" s="75"/>
      <c r="F98" s="75"/>
      <c r="G98" s="75"/>
      <c r="H98" s="75"/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6"/>
    </row>
    <row r="99" spans="1:31">
      <c r="A99" s="87"/>
      <c r="B99" s="88"/>
      <c r="C99" s="88"/>
      <c r="D99" s="88"/>
      <c r="E99" s="88"/>
      <c r="F99" s="88"/>
      <c r="G99" s="88"/>
      <c r="H99" s="88"/>
      <c r="I99" s="88"/>
      <c r="J99" s="88"/>
      <c r="K99" s="88"/>
      <c r="L99" s="88"/>
      <c r="M99" s="88"/>
      <c r="N99" s="88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9"/>
    </row>
    <row r="100" spans="1:31" ht="20.100000000000001" customHeight="1">
      <c r="A100" s="92" t="s">
        <v>253</v>
      </c>
      <c r="B100" s="75"/>
      <c r="C100" s="75"/>
      <c r="D100" s="75"/>
      <c r="E100" s="75"/>
      <c r="F100" s="75"/>
      <c r="G100" s="75"/>
      <c r="H100" s="75"/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6"/>
    </row>
    <row r="101" spans="1:31" ht="20.100000000000001" customHeight="1">
      <c r="A101" s="92"/>
      <c r="B101" s="75"/>
      <c r="C101" s="75"/>
      <c r="D101" s="75"/>
      <c r="E101" s="75"/>
      <c r="F101" s="75"/>
      <c r="G101" s="75"/>
      <c r="H101" s="75"/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6"/>
    </row>
    <row r="102" spans="1:31">
      <c r="A102" s="87"/>
      <c r="B102" s="88"/>
      <c r="C102" s="88"/>
      <c r="D102" s="88"/>
      <c r="E102" s="88"/>
      <c r="F102" s="88"/>
      <c r="G102" s="88"/>
      <c r="H102" s="88"/>
      <c r="I102" s="88"/>
      <c r="J102" s="88"/>
      <c r="K102" s="88"/>
      <c r="L102" s="88"/>
      <c r="M102" s="88"/>
      <c r="N102" s="88"/>
      <c r="O102" s="88"/>
      <c r="P102" s="88"/>
      <c r="Q102" s="88"/>
      <c r="R102" s="88"/>
      <c r="S102" s="88"/>
      <c r="T102" s="88"/>
      <c r="U102" s="88"/>
      <c r="V102" s="88"/>
      <c r="W102" s="88"/>
      <c r="X102" s="88"/>
      <c r="Y102" s="88"/>
      <c r="Z102" s="88"/>
      <c r="AA102" s="88"/>
      <c r="AB102" s="88"/>
      <c r="AC102" s="88"/>
      <c r="AD102" s="88"/>
      <c r="AE102" s="89"/>
    </row>
    <row r="103" spans="1:31" ht="21" customHeight="1">
      <c r="A103" s="90" t="s">
        <v>240</v>
      </c>
      <c r="B103" s="91"/>
      <c r="C103" s="91"/>
      <c r="D103" s="91"/>
      <c r="E103" s="91"/>
      <c r="F103" s="91"/>
      <c r="G103" s="93">
        <f>IF($AO$4="","",IFERROR(INDEX(Evaluación!$Q$7:$Q$36,MATCH($AO$4,Evaluación!$A$7:$A$36,0)),""))</f>
        <v>1579084934.8899999</v>
      </c>
      <c r="H103" s="93"/>
      <c r="I103" s="93">
        <f>IF($AO$4="","",IFERROR(INDEX(Evaluación!$Q$7:$Q$36,MATCH($AO$4,Evaluación!$A$7:$A$36,0)),""))</f>
        <v>1579084934.8899999</v>
      </c>
      <c r="J103" s="93"/>
      <c r="K103" s="93"/>
      <c r="L103" s="93"/>
      <c r="M103" s="93"/>
      <c r="N103" s="93" t="s">
        <v>225</v>
      </c>
      <c r="O103" s="93"/>
      <c r="P103" s="65" t="s">
        <v>225</v>
      </c>
      <c r="Q103" s="65" t="s">
        <v>234</v>
      </c>
      <c r="R103" s="91" t="s">
        <v>234</v>
      </c>
      <c r="S103" s="91"/>
      <c r="T103" s="91"/>
      <c r="U103" s="91"/>
      <c r="V103" s="91"/>
      <c r="W103" s="93">
        <f>IF($AO$4="","",IFERROR(INDEX(Evaluación!$M$7:$M$36,MATCH($AO$4,Evaluación!$A$7:$A$36,0)),""))</f>
        <v>5548704833.9099998</v>
      </c>
      <c r="X103" s="93"/>
      <c r="Y103" s="93">
        <f>IF($AO$4="","",IFERROR(INDEX(Evaluación!$M$7:$M$36,MATCH($AO$4,Evaluación!$A$7:$A$36,0)),""))</f>
        <v>5548704833.9099998</v>
      </c>
      <c r="Z103" s="93"/>
      <c r="AA103" s="93"/>
      <c r="AB103" s="93"/>
      <c r="AC103" s="105">
        <f>IF($AO$4="","",IFERROR(INDEX(Evaluación!$AA$7:$AA$36,MATCH($AO$4,Evaluación!$A$7:$A$36,0)),""))</f>
        <v>0.28458622005619783</v>
      </c>
      <c r="AD103" s="105"/>
      <c r="AE103" s="106"/>
    </row>
    <row r="104" spans="1:31">
      <c r="A104" s="87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  <c r="R104" s="88"/>
      <c r="S104" s="88"/>
      <c r="T104" s="88"/>
      <c r="U104" s="88"/>
      <c r="V104" s="88"/>
      <c r="W104" s="88"/>
      <c r="X104" s="88"/>
      <c r="Y104" s="88"/>
      <c r="Z104" s="88"/>
      <c r="AA104" s="88"/>
      <c r="AB104" s="88"/>
      <c r="AC104" s="88"/>
      <c r="AD104" s="88"/>
      <c r="AE104" s="89"/>
    </row>
    <row r="105" spans="1:31" ht="16.5" thickBot="1">
      <c r="A105" s="95" t="s">
        <v>217</v>
      </c>
      <c r="B105" s="96"/>
      <c r="C105" s="96"/>
      <c r="D105" s="96"/>
      <c r="E105" s="96"/>
      <c r="F105" s="96"/>
      <c r="G105" s="64" t="str">
        <f>IF($AO$4="","",IFERROR(INDEX(Evaluación!$AB$7:$AB$36,MATCH($AO$4,Evaluación!$A$7:$A$36,0)),""))</f>
        <v>CUMPLE</v>
      </c>
      <c r="H105" s="64"/>
      <c r="I105" s="64"/>
      <c r="J105" s="64"/>
      <c r="K105" s="64"/>
      <c r="L105" s="64"/>
      <c r="M105" s="64"/>
      <c r="N105" s="64"/>
      <c r="O105" s="64"/>
      <c r="P105" s="101" t="s">
        <v>254</v>
      </c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101"/>
      <c r="AE105" s="102"/>
    </row>
    <row r="106" spans="1:31">
      <c r="A106" s="103"/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6"/>
      <c r="M106" s="86"/>
      <c r="N106" s="86"/>
      <c r="O106" s="86"/>
      <c r="P106" s="86"/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104"/>
    </row>
    <row r="107" spans="1:31">
      <c r="A107" s="87"/>
      <c r="B107" s="88"/>
      <c r="C107" s="88"/>
      <c r="D107" s="88"/>
      <c r="E107" s="88"/>
      <c r="F107" s="88"/>
      <c r="G107" s="88"/>
      <c r="H107" s="88"/>
      <c r="I107" s="88"/>
      <c r="J107" s="88"/>
      <c r="K107" s="88"/>
      <c r="L107" s="88"/>
      <c r="M107" s="88"/>
      <c r="N107" s="88"/>
      <c r="O107" s="88"/>
      <c r="P107" s="88"/>
      <c r="Q107" s="88"/>
      <c r="R107" s="88"/>
      <c r="S107" s="88"/>
      <c r="T107" s="88"/>
      <c r="U107" s="88"/>
      <c r="V107" s="88"/>
      <c r="W107" s="88"/>
      <c r="X107" s="88"/>
      <c r="Y107" s="88"/>
      <c r="Z107" s="88"/>
      <c r="AA107" s="88"/>
      <c r="AB107" s="88"/>
      <c r="AC107" s="88"/>
      <c r="AD107" s="88"/>
      <c r="AE107" s="89"/>
    </row>
    <row r="108" spans="1:31" ht="18" customHeight="1">
      <c r="A108" s="70" t="s">
        <v>255</v>
      </c>
      <c r="B108" s="65"/>
      <c r="C108" s="65"/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65"/>
      <c r="U108" s="65"/>
      <c r="V108" s="65"/>
      <c r="W108" s="65"/>
      <c r="X108" s="65"/>
      <c r="Y108" s="65"/>
      <c r="Z108" s="65"/>
      <c r="AA108" s="65"/>
      <c r="AB108" s="65"/>
      <c r="AC108" s="65"/>
      <c r="AD108" s="65"/>
      <c r="AE108" s="71"/>
    </row>
    <row r="109" spans="1:31">
      <c r="A109" s="87"/>
      <c r="B109" s="88"/>
      <c r="C109" s="88"/>
      <c r="D109" s="88"/>
      <c r="E109" s="88"/>
      <c r="F109" s="88"/>
      <c r="G109" s="88"/>
      <c r="H109" s="88"/>
      <c r="I109" s="88"/>
      <c r="J109" s="88"/>
      <c r="K109" s="88"/>
      <c r="L109" s="88"/>
      <c r="M109" s="88"/>
      <c r="N109" s="88"/>
      <c r="O109" s="88"/>
      <c r="P109" s="88"/>
      <c r="Q109" s="88"/>
      <c r="R109" s="88"/>
      <c r="S109" s="88"/>
      <c r="T109" s="88"/>
      <c r="U109" s="88"/>
      <c r="V109" s="88"/>
      <c r="W109" s="88"/>
      <c r="X109" s="88"/>
      <c r="Y109" s="88"/>
      <c r="Z109" s="88"/>
      <c r="AA109" s="88"/>
      <c r="AB109" s="88"/>
      <c r="AC109" s="88"/>
      <c r="AD109" s="88"/>
      <c r="AE109" s="89"/>
    </row>
    <row r="110" spans="1:31" ht="18" customHeight="1">
      <c r="A110" s="70" t="s">
        <v>256</v>
      </c>
      <c r="B110" s="65"/>
      <c r="C110" s="65"/>
      <c r="D110" s="65"/>
      <c r="E110" s="65"/>
      <c r="F110" s="65"/>
      <c r="G110" s="65"/>
      <c r="H110" s="65"/>
      <c r="I110" s="65"/>
      <c r="J110" s="65"/>
      <c r="K110" s="65"/>
      <c r="L110" s="65" t="s">
        <v>257</v>
      </c>
      <c r="M110" s="65"/>
      <c r="N110" s="65"/>
      <c r="O110" s="65"/>
      <c r="P110" s="65"/>
      <c r="Q110" s="65"/>
      <c r="R110" s="65"/>
      <c r="S110" s="65"/>
      <c r="T110" s="65"/>
      <c r="U110" s="65"/>
      <c r="V110" s="65" t="s">
        <v>258</v>
      </c>
      <c r="W110" s="65"/>
      <c r="X110" s="65"/>
      <c r="Y110" s="65"/>
      <c r="Z110" s="65"/>
      <c r="AA110" s="65"/>
      <c r="AB110" s="65"/>
      <c r="AC110" s="65" t="s">
        <v>259</v>
      </c>
      <c r="AD110" s="65"/>
      <c r="AE110" s="71"/>
    </row>
    <row r="111" spans="1:31">
      <c r="A111" s="107" t="s">
        <v>260</v>
      </c>
      <c r="B111" s="66"/>
      <c r="C111" s="66"/>
      <c r="D111" s="66"/>
      <c r="E111" s="66"/>
      <c r="F111" s="66"/>
      <c r="G111" s="66"/>
      <c r="H111" s="66"/>
      <c r="I111" s="66"/>
      <c r="J111" s="66"/>
      <c r="K111" s="66"/>
      <c r="L111" s="66" t="str">
        <f>IF($AM$7="","",$AM$7&amp;" — NIT "&amp;$AN$7)</f>
        <v>GLOBAL DE SEGURIDAD ZOMAC LTDA — NIT 901166119-9</v>
      </c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  <c r="AA111" s="66"/>
      <c r="AB111" s="66"/>
      <c r="AC111" s="115" t="str">
        <f>IF($AP$7="","",$AP$7)</f>
        <v>RUB - CARPETA 4.1.10</v>
      </c>
      <c r="AD111" s="115"/>
      <c r="AE111" s="116"/>
    </row>
    <row r="112" spans="1:31">
      <c r="A112" s="107" t="s">
        <v>260</v>
      </c>
      <c r="B112" s="66"/>
      <c r="C112" s="66"/>
      <c r="D112" s="66"/>
      <c r="E112" s="66"/>
      <c r="F112" s="66"/>
      <c r="G112" s="66"/>
      <c r="H112" s="66"/>
      <c r="I112" s="66"/>
      <c r="J112" s="66"/>
      <c r="K112" s="66"/>
      <c r="L112" s="66" t="str">
        <f>IF($AM$8="","",$AM$8&amp;" — NIT "&amp;$AN$8)</f>
        <v>SERACIS LTDA — NIT 811007280-1</v>
      </c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  <c r="AA112" s="66"/>
      <c r="AB112" s="66"/>
      <c r="AC112" s="115" t="str">
        <f>IF($AP$8="","",$AP$8)</f>
        <v>RUB - CARPETA 4.1.10</v>
      </c>
      <c r="AD112" s="115"/>
      <c r="AE112" s="116"/>
    </row>
    <row r="113" spans="1:31">
      <c r="A113" s="107" t="s">
        <v>260</v>
      </c>
      <c r="B113" s="66"/>
      <c r="C113" s="66"/>
      <c r="D113" s="66"/>
      <c r="E113" s="66"/>
      <c r="F113" s="66"/>
      <c r="G113" s="66"/>
      <c r="H113" s="66"/>
      <c r="I113" s="66"/>
      <c r="J113" s="66"/>
      <c r="K113" s="66"/>
      <c r="L113" s="66" t="str">
        <f>IF($AM$9="","",$AM$9&amp;" — NIT "&amp;$AN$9)</f>
        <v/>
      </c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  <c r="AA113" s="66"/>
      <c r="AB113" s="66"/>
      <c r="AC113" s="115" t="str">
        <f>IF($AP$9="","",$AP$9)</f>
        <v/>
      </c>
      <c r="AD113" s="115"/>
      <c r="AE113" s="116"/>
    </row>
    <row r="114" spans="1:31">
      <c r="A114" s="107" t="s">
        <v>260</v>
      </c>
      <c r="B114" s="66"/>
      <c r="C114" s="66"/>
      <c r="D114" s="66"/>
      <c r="E114" s="66"/>
      <c r="F114" s="66"/>
      <c r="G114" s="66"/>
      <c r="H114" s="66"/>
      <c r="I114" s="66"/>
      <c r="J114" s="66"/>
      <c r="K114" s="66"/>
      <c r="L114" s="66" t="str">
        <f>IF($AM$10="","",$AM$10&amp;" — NIT "&amp;$AN$10)</f>
        <v/>
      </c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  <c r="AA114" s="66"/>
      <c r="AB114" s="66"/>
      <c r="AC114" s="115" t="str">
        <f>IF($AP$10="","",$AP$10)</f>
        <v/>
      </c>
      <c r="AD114" s="115"/>
      <c r="AE114" s="116"/>
    </row>
    <row r="115" spans="1:31">
      <c r="A115" s="107" t="s">
        <v>260</v>
      </c>
      <c r="B115" s="66"/>
      <c r="C115" s="66"/>
      <c r="D115" s="66"/>
      <c r="E115" s="66"/>
      <c r="F115" s="66"/>
      <c r="G115" s="66"/>
      <c r="H115" s="66"/>
      <c r="I115" s="66"/>
      <c r="J115" s="66"/>
      <c r="K115" s="66"/>
      <c r="L115" s="66" t="str">
        <f>IF($AM$11="","",$AM$11&amp;" — NIT "&amp;$AN$11)</f>
        <v/>
      </c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  <c r="AA115" s="66"/>
      <c r="AB115" s="66"/>
      <c r="AC115" s="115" t="str">
        <f>IF($AP$11="","",$AP$11)</f>
        <v/>
      </c>
      <c r="AD115" s="115"/>
      <c r="AE115" s="116"/>
    </row>
    <row r="116" spans="1:31">
      <c r="A116" s="87"/>
      <c r="B116" s="88"/>
      <c r="C116" s="88"/>
      <c r="D116" s="88"/>
      <c r="E116" s="88"/>
      <c r="F116" s="88"/>
      <c r="G116" s="88"/>
      <c r="H116" s="88"/>
      <c r="I116" s="88"/>
      <c r="J116" s="88"/>
      <c r="K116" s="88"/>
      <c r="L116" s="88"/>
      <c r="M116" s="88"/>
      <c r="N116" s="88"/>
      <c r="O116" s="88"/>
      <c r="P116" s="88"/>
      <c r="Q116" s="88"/>
      <c r="R116" s="88"/>
      <c r="S116" s="88"/>
      <c r="T116" s="88"/>
      <c r="U116" s="88"/>
      <c r="V116" s="88"/>
      <c r="W116" s="88"/>
      <c r="X116" s="88"/>
      <c r="Y116" s="88"/>
      <c r="Z116" s="88"/>
      <c r="AA116" s="88"/>
      <c r="AB116" s="88"/>
      <c r="AC116" s="88"/>
      <c r="AD116" s="88"/>
      <c r="AE116" s="89"/>
    </row>
    <row r="117" spans="1:31" ht="23.1" customHeight="1">
      <c r="A117" s="117" t="str">
        <f>IF($AO$4="","","RESULTADO DOCUMENTAL: "&amp;IFERROR(INDEX(Evaluación!$AC$7:$AC$36,MATCH($AO$4,Evaluación!$A$7:$A$36,0)),"")&amp;CHAR(10)&amp;"RESULTADO FINANCIERO: "&amp;IFERROR(INDEX(Evaluación!$AD$7:$AD$36,MATCH($AO$4,Evaluación!$A$7:$A$36,0)),"")&amp;CHAR(10)&amp;"CONCEPTO GENERAL: "&amp;IFERROR(INDEX(Evaluación!$AE$7:$AE$36,MATCH($AO$4,Evaluación!$A$7:$A$36,0)),""))</f>
        <v>RESULTADO DOCUMENTAL: CUMPLE
RESULTADO FINANCIERO: HABILITADO
CONCEPTO GENERAL: HABILITADO</v>
      </c>
      <c r="B117" s="113"/>
      <c r="C117" s="113"/>
      <c r="D117" s="113"/>
      <c r="E117" s="113"/>
      <c r="F117" s="113"/>
      <c r="G117" s="113"/>
      <c r="H117" s="113"/>
      <c r="I117" s="113"/>
      <c r="J117" s="113"/>
      <c r="K117" s="113"/>
      <c r="L117" s="113"/>
      <c r="M117" s="113"/>
      <c r="N117" s="113"/>
      <c r="O117" s="113"/>
      <c r="P117" s="113"/>
      <c r="Q117" s="113"/>
      <c r="R117" s="113"/>
      <c r="S117" s="113"/>
      <c r="T117" s="113"/>
      <c r="U117" s="113"/>
      <c r="V117" s="113"/>
      <c r="W117" s="113"/>
      <c r="X117" s="113"/>
      <c r="Y117" s="113"/>
      <c r="Z117" s="113"/>
      <c r="AA117" s="113"/>
      <c r="AB117" s="113"/>
      <c r="AC117" s="113"/>
      <c r="AD117" s="113"/>
      <c r="AE117" s="118"/>
    </row>
    <row r="118" spans="1:31" ht="23.1" customHeight="1">
      <c r="A118" s="117"/>
      <c r="B118" s="113"/>
      <c r="C118" s="113"/>
      <c r="D118" s="113"/>
      <c r="E118" s="113"/>
      <c r="F118" s="113"/>
      <c r="G118" s="113"/>
      <c r="H118" s="113"/>
      <c r="I118" s="113"/>
      <c r="J118" s="113"/>
      <c r="K118" s="113"/>
      <c r="L118" s="113"/>
      <c r="M118" s="113"/>
      <c r="N118" s="113"/>
      <c r="O118" s="113"/>
      <c r="P118" s="113"/>
      <c r="Q118" s="113"/>
      <c r="R118" s="113"/>
      <c r="S118" s="113"/>
      <c r="T118" s="113"/>
      <c r="U118" s="113"/>
      <c r="V118" s="113"/>
      <c r="W118" s="113"/>
      <c r="X118" s="113"/>
      <c r="Y118" s="113"/>
      <c r="Z118" s="113"/>
      <c r="AA118" s="113"/>
      <c r="AB118" s="113"/>
      <c r="AC118" s="113"/>
      <c r="AD118" s="113"/>
      <c r="AE118" s="118"/>
    </row>
    <row r="119" spans="1:31" ht="23.1" customHeight="1">
      <c r="A119" s="117"/>
      <c r="B119" s="113"/>
      <c r="C119" s="113"/>
      <c r="D119" s="113"/>
      <c r="E119" s="113"/>
      <c r="F119" s="113"/>
      <c r="G119" s="113"/>
      <c r="H119" s="113"/>
      <c r="I119" s="113"/>
      <c r="J119" s="113"/>
      <c r="K119" s="113"/>
      <c r="L119" s="113"/>
      <c r="M119" s="113"/>
      <c r="N119" s="113"/>
      <c r="O119" s="113"/>
      <c r="P119" s="113"/>
      <c r="Q119" s="113"/>
      <c r="R119" s="113"/>
      <c r="S119" s="113"/>
      <c r="T119" s="113"/>
      <c r="U119" s="113"/>
      <c r="V119" s="113"/>
      <c r="W119" s="113"/>
      <c r="X119" s="113"/>
      <c r="Y119" s="113"/>
      <c r="Z119" s="113"/>
      <c r="AA119" s="113"/>
      <c r="AB119" s="113"/>
      <c r="AC119" s="113"/>
      <c r="AD119" s="113"/>
      <c r="AE119" s="118"/>
    </row>
    <row r="120" spans="1:31" ht="23.1" customHeight="1">
      <c r="A120" s="117"/>
      <c r="B120" s="113"/>
      <c r="C120" s="113"/>
      <c r="D120" s="113"/>
      <c r="E120" s="113"/>
      <c r="F120" s="113"/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8"/>
    </row>
    <row r="121" spans="1:31">
      <c r="A121" s="87"/>
      <c r="B121" s="88"/>
      <c r="C121" s="88"/>
      <c r="D121" s="88"/>
      <c r="E121" s="88"/>
      <c r="F121" s="88"/>
      <c r="G121" s="88"/>
      <c r="H121" s="88"/>
      <c r="I121" s="88"/>
      <c r="J121" s="88"/>
      <c r="K121" s="88"/>
      <c r="L121" s="88"/>
      <c r="M121" s="88"/>
      <c r="N121" s="88"/>
      <c r="O121" s="88"/>
      <c r="P121" s="88"/>
      <c r="Q121" s="88"/>
      <c r="R121" s="88"/>
      <c r="S121" s="88"/>
      <c r="T121" s="88"/>
      <c r="U121" s="88"/>
      <c r="V121" s="88"/>
      <c r="W121" s="88"/>
      <c r="X121" s="88"/>
      <c r="Y121" s="88"/>
      <c r="Z121" s="88"/>
      <c r="AA121" s="88"/>
      <c r="AB121" s="88"/>
      <c r="AC121" s="88"/>
      <c r="AD121" s="88"/>
      <c r="AE121" s="89"/>
    </row>
    <row r="122" spans="1:31">
      <c r="A122" s="87"/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8"/>
      <c r="S122" s="88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89"/>
    </row>
    <row r="123" spans="1:31">
      <c r="A123" s="87"/>
      <c r="B123" s="88"/>
      <c r="C123" s="88"/>
      <c r="D123" s="88"/>
      <c r="E123" s="88"/>
      <c r="F123" s="88"/>
      <c r="G123" s="88"/>
      <c r="H123" s="88"/>
      <c r="I123" s="88"/>
      <c r="J123" s="88"/>
      <c r="K123" s="88"/>
      <c r="L123" s="88"/>
      <c r="M123" s="88"/>
      <c r="N123" s="88"/>
      <c r="O123" s="88"/>
      <c r="P123" s="88"/>
      <c r="Q123" s="88"/>
      <c r="R123" s="88"/>
      <c r="S123" s="88"/>
      <c r="T123" s="88"/>
      <c r="U123" s="88"/>
      <c r="V123" s="88"/>
      <c r="W123" s="88"/>
      <c r="X123" s="88"/>
      <c r="Y123" s="88"/>
      <c r="Z123" s="88"/>
      <c r="AA123" s="88"/>
      <c r="AB123" s="88"/>
      <c r="AC123" s="88"/>
      <c r="AD123" s="88"/>
      <c r="AE123" s="89"/>
    </row>
    <row r="124" spans="1:31">
      <c r="A124" s="87"/>
      <c r="B124" s="88"/>
      <c r="C124" s="88"/>
      <c r="D124" s="88"/>
      <c r="E124" s="88"/>
      <c r="F124" s="88"/>
      <c r="G124" s="115" t="s">
        <v>261</v>
      </c>
      <c r="H124" s="115"/>
      <c r="I124" s="115"/>
      <c r="J124" s="115"/>
      <c r="K124" s="115"/>
      <c r="L124" s="115"/>
      <c r="M124" s="115"/>
      <c r="N124" s="115"/>
      <c r="O124" s="115"/>
      <c r="P124" s="115"/>
      <c r="Q124" s="115"/>
      <c r="R124" s="115"/>
      <c r="S124" s="115"/>
      <c r="T124" s="115"/>
      <c r="U124" s="115"/>
      <c r="V124" s="115"/>
      <c r="W124" s="115"/>
      <c r="X124" s="115"/>
      <c r="Y124" s="115"/>
      <c r="Z124" s="88"/>
      <c r="AA124" s="88"/>
      <c r="AB124" s="88"/>
      <c r="AC124" s="88"/>
      <c r="AD124" s="88"/>
      <c r="AE124" s="89"/>
    </row>
    <row r="125" spans="1:31">
      <c r="A125" s="87"/>
      <c r="B125" s="88"/>
      <c r="C125" s="88"/>
      <c r="D125" s="88"/>
      <c r="E125" s="88"/>
      <c r="F125" s="88"/>
      <c r="G125" s="119" t="str">
        <f>Parámetros!$B$20</f>
        <v>JACQUELINE OCAMPO ARBOLEDA</v>
      </c>
      <c r="H125" s="119"/>
      <c r="I125" s="119"/>
      <c r="J125" s="119"/>
      <c r="K125" s="119"/>
      <c r="L125" s="119"/>
      <c r="M125" s="119"/>
      <c r="N125" s="119"/>
      <c r="O125" s="119"/>
      <c r="P125" s="119"/>
      <c r="Q125" s="119"/>
      <c r="R125" s="119"/>
      <c r="S125" s="119"/>
      <c r="T125" s="119"/>
      <c r="U125" s="119"/>
      <c r="V125" s="119"/>
      <c r="W125" s="119"/>
      <c r="X125" s="119"/>
      <c r="Y125" s="119"/>
      <c r="Z125" s="88"/>
      <c r="AA125" s="88"/>
      <c r="AB125" s="88"/>
      <c r="AC125" s="88"/>
      <c r="AD125" s="88"/>
      <c r="AE125" s="89"/>
    </row>
    <row r="126" spans="1:31">
      <c r="A126" s="87"/>
      <c r="B126" s="88"/>
      <c r="C126" s="88"/>
      <c r="D126" s="88"/>
      <c r="E126" s="88"/>
      <c r="F126" s="88"/>
      <c r="G126" s="115" t="str">
        <f>Parámetros!$B$21</f>
        <v>Subgerente Administrativa y Financiera</v>
      </c>
      <c r="H126" s="115"/>
      <c r="I126" s="115"/>
      <c r="J126" s="115"/>
      <c r="K126" s="115"/>
      <c r="L126" s="115"/>
      <c r="M126" s="115"/>
      <c r="N126" s="115"/>
      <c r="O126" s="115"/>
      <c r="P126" s="115"/>
      <c r="Q126" s="115"/>
      <c r="R126" s="115"/>
      <c r="S126" s="115"/>
      <c r="T126" s="115"/>
      <c r="U126" s="115"/>
      <c r="V126" s="115"/>
      <c r="W126" s="115"/>
      <c r="X126" s="115"/>
      <c r="Y126" s="115"/>
      <c r="Z126" s="88"/>
      <c r="AA126" s="88"/>
      <c r="AB126" s="88"/>
      <c r="AC126" s="88"/>
      <c r="AD126" s="88"/>
      <c r="AE126" s="89"/>
    </row>
    <row r="127" spans="1:31">
      <c r="A127" s="87"/>
      <c r="B127" s="88"/>
      <c r="C127" s="88"/>
      <c r="D127" s="88"/>
      <c r="E127" s="88"/>
      <c r="F127" s="88"/>
      <c r="G127" s="88"/>
      <c r="H127" s="88"/>
      <c r="I127" s="88"/>
      <c r="J127" s="88"/>
      <c r="K127" s="88"/>
      <c r="L127" s="88"/>
      <c r="M127" s="88"/>
      <c r="N127" s="88"/>
      <c r="O127" s="88"/>
      <c r="P127" s="88"/>
      <c r="Q127" s="88"/>
      <c r="R127" s="88"/>
      <c r="S127" s="88"/>
      <c r="T127" s="88"/>
      <c r="U127" s="88"/>
      <c r="V127" s="88"/>
      <c r="W127" s="88"/>
      <c r="X127" s="88"/>
      <c r="Y127" s="88"/>
      <c r="Z127" s="88"/>
      <c r="AA127" s="88"/>
      <c r="AB127" s="88"/>
      <c r="AC127" s="88"/>
      <c r="AD127" s="88"/>
      <c r="AE127" s="89"/>
    </row>
    <row r="128" spans="1:31">
      <c r="A128" s="87"/>
      <c r="B128" s="88"/>
      <c r="C128" s="88"/>
      <c r="D128" s="88"/>
      <c r="E128" s="88"/>
      <c r="F128" s="88"/>
      <c r="G128" s="88"/>
      <c r="H128" s="88"/>
      <c r="I128" s="88"/>
      <c r="J128" s="88"/>
      <c r="K128" s="88"/>
      <c r="L128" s="88"/>
      <c r="M128" s="88"/>
      <c r="N128" s="88"/>
      <c r="O128" s="88"/>
      <c r="P128" s="88"/>
      <c r="Q128" s="88"/>
      <c r="R128" s="88"/>
      <c r="S128" s="88"/>
      <c r="T128" s="88"/>
      <c r="U128" s="88"/>
      <c r="V128" s="88"/>
      <c r="W128" s="88"/>
      <c r="X128" s="88"/>
      <c r="Y128" s="88"/>
      <c r="Z128" s="88"/>
      <c r="AA128" s="88"/>
      <c r="AB128" s="88"/>
      <c r="AC128" s="88"/>
      <c r="AD128" s="88"/>
      <c r="AE128" s="89"/>
    </row>
    <row r="129" spans="1:31">
      <c r="A129" s="107" t="s">
        <v>262</v>
      </c>
      <c r="B129" s="66"/>
      <c r="C129" s="66"/>
      <c r="D129" s="66"/>
      <c r="E129" s="66"/>
      <c r="F129" s="66" t="str">
        <f>+Parámetros!B22</f>
        <v>Luis Fernando Villalobos Parrado</v>
      </c>
      <c r="G129" s="66"/>
      <c r="H129" s="66"/>
      <c r="I129" s="66"/>
      <c r="J129" s="66"/>
      <c r="K129" s="66"/>
      <c r="L129" s="66"/>
      <c r="M129" s="66"/>
      <c r="N129" s="66" t="str">
        <f>IF(Parámetros!$B$23="","",Parámetros!$B$23)</f>
        <v>Contador Publico Contratista</v>
      </c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  <c r="AA129" s="66"/>
      <c r="AB129" s="66"/>
      <c r="AC129" s="66"/>
      <c r="AD129" s="66"/>
      <c r="AE129" s="120"/>
    </row>
    <row r="130" spans="1:31" ht="15.75" thickBot="1">
      <c r="A130" s="110"/>
      <c r="B130" s="111"/>
      <c r="C130" s="111"/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2"/>
    </row>
  </sheetData>
  <mergeCells count="146">
    <mergeCell ref="A5:K9"/>
    <mergeCell ref="L5:AE5"/>
    <mergeCell ref="L6:AE6"/>
    <mergeCell ref="L7:AE7"/>
    <mergeCell ref="L8:AE8"/>
    <mergeCell ref="L9:AE9"/>
    <mergeCell ref="AL4:AN4"/>
    <mergeCell ref="AO4:AP4"/>
    <mergeCell ref="A1:G3"/>
    <mergeCell ref="H1:AA3"/>
    <mergeCell ref="AB1:AE3"/>
    <mergeCell ref="A4:AE4"/>
    <mergeCell ref="AL1:AP1"/>
    <mergeCell ref="AL2:AN2"/>
    <mergeCell ref="AO2:AP2"/>
    <mergeCell ref="AL3:AN3"/>
    <mergeCell ref="AO3:AP3"/>
    <mergeCell ref="A15:M15"/>
    <mergeCell ref="N15:AE15"/>
    <mergeCell ref="A16:AE16"/>
    <mergeCell ref="A18:O18"/>
    <mergeCell ref="Q18:U18"/>
    <mergeCell ref="V18:AE18"/>
    <mergeCell ref="A10:K10"/>
    <mergeCell ref="L10:AE10"/>
    <mergeCell ref="A11:K11"/>
    <mergeCell ref="L11:AE11"/>
    <mergeCell ref="A13:K13"/>
    <mergeCell ref="L13:AE13"/>
    <mergeCell ref="A30:F30"/>
    <mergeCell ref="G30:O30"/>
    <mergeCell ref="P30:AE30"/>
    <mergeCell ref="A33:O33"/>
    <mergeCell ref="Q33:U33"/>
    <mergeCell ref="V33:AE33"/>
    <mergeCell ref="A20:E20"/>
    <mergeCell ref="F20:AE20"/>
    <mergeCell ref="A22:AE23"/>
    <mergeCell ref="A25:AE26"/>
    <mergeCell ref="A28:H28"/>
    <mergeCell ref="I28:O28"/>
    <mergeCell ref="P28:U28"/>
    <mergeCell ref="V28:AE28"/>
    <mergeCell ref="A48:O48"/>
    <mergeCell ref="Q48:U48"/>
    <mergeCell ref="V48:AE48"/>
    <mergeCell ref="A50:E50"/>
    <mergeCell ref="F50:AE50"/>
    <mergeCell ref="A35:E35"/>
    <mergeCell ref="F35:AE35"/>
    <mergeCell ref="A37:AE38"/>
    <mergeCell ref="A40:AE41"/>
    <mergeCell ref="A45:F45"/>
    <mergeCell ref="G45:O45"/>
    <mergeCell ref="P45:AE45"/>
    <mergeCell ref="A43:H43"/>
    <mergeCell ref="I43:O43"/>
    <mergeCell ref="P43:Q43"/>
    <mergeCell ref="R43:X43"/>
    <mergeCell ref="Y43:AB43"/>
    <mergeCell ref="AC43:AE43"/>
    <mergeCell ref="A63:O63"/>
    <mergeCell ref="Q63:U63"/>
    <mergeCell ref="V63:AE63"/>
    <mergeCell ref="A65:E65"/>
    <mergeCell ref="F65:AE65"/>
    <mergeCell ref="A52:AE53"/>
    <mergeCell ref="A55:AE56"/>
    <mergeCell ref="A60:F60"/>
    <mergeCell ref="G60:O60"/>
    <mergeCell ref="P60:AE60"/>
    <mergeCell ref="A58:H58"/>
    <mergeCell ref="I58:O58"/>
    <mergeCell ref="P58:Q58"/>
    <mergeCell ref="R58:X58"/>
    <mergeCell ref="Y58:AB58"/>
    <mergeCell ref="AC58:AE58"/>
    <mergeCell ref="A78:O78"/>
    <mergeCell ref="Q78:U78"/>
    <mergeCell ref="V78:AE78"/>
    <mergeCell ref="A80:E80"/>
    <mergeCell ref="F80:AE80"/>
    <mergeCell ref="A67:AE68"/>
    <mergeCell ref="A70:AE71"/>
    <mergeCell ref="A75:F75"/>
    <mergeCell ref="G75:O75"/>
    <mergeCell ref="P75:AE75"/>
    <mergeCell ref="A73:H73"/>
    <mergeCell ref="I73:O73"/>
    <mergeCell ref="P73:Q73"/>
    <mergeCell ref="R73:X73"/>
    <mergeCell ref="Y73:AB73"/>
    <mergeCell ref="AC73:AE73"/>
    <mergeCell ref="A93:O93"/>
    <mergeCell ref="Q93:U93"/>
    <mergeCell ref="V93:AE93"/>
    <mergeCell ref="A95:E95"/>
    <mergeCell ref="F95:AE95"/>
    <mergeCell ref="A82:AE83"/>
    <mergeCell ref="A85:AE86"/>
    <mergeCell ref="A90:F90"/>
    <mergeCell ref="G90:O90"/>
    <mergeCell ref="P90:AE90"/>
    <mergeCell ref="A88:H88"/>
    <mergeCell ref="I88:O88"/>
    <mergeCell ref="P88:Q88"/>
    <mergeCell ref="R88:X88"/>
    <mergeCell ref="Y88:AB88"/>
    <mergeCell ref="AC88:AE88"/>
    <mergeCell ref="A97:AE98"/>
    <mergeCell ref="A100:AE101"/>
    <mergeCell ref="A105:F105"/>
    <mergeCell ref="G105:O105"/>
    <mergeCell ref="P105:AE105"/>
    <mergeCell ref="A103:H103"/>
    <mergeCell ref="I103:O103"/>
    <mergeCell ref="P103:Q103"/>
    <mergeCell ref="R103:X103"/>
    <mergeCell ref="Y103:AB103"/>
    <mergeCell ref="AC103:AE103"/>
    <mergeCell ref="A112:K112"/>
    <mergeCell ref="L112:AB112"/>
    <mergeCell ref="AC112:AE112"/>
    <mergeCell ref="A113:K113"/>
    <mergeCell ref="L113:AB113"/>
    <mergeCell ref="AC113:AE113"/>
    <mergeCell ref="A108:AE108"/>
    <mergeCell ref="A110:K110"/>
    <mergeCell ref="L110:AB110"/>
    <mergeCell ref="AC110:AE110"/>
    <mergeCell ref="A111:K111"/>
    <mergeCell ref="L111:AB111"/>
    <mergeCell ref="AC111:AE111"/>
    <mergeCell ref="A117:AE120"/>
    <mergeCell ref="G124:Y124"/>
    <mergeCell ref="G125:Y125"/>
    <mergeCell ref="G126:Y126"/>
    <mergeCell ref="A129:E129"/>
    <mergeCell ref="F129:M129"/>
    <mergeCell ref="N129:AE129"/>
    <mergeCell ref="A114:K114"/>
    <mergeCell ref="L114:AB114"/>
    <mergeCell ref="AC114:AE114"/>
    <mergeCell ref="A115:K115"/>
    <mergeCell ref="L115:AB115"/>
    <mergeCell ref="AC115:AE115"/>
  </mergeCells>
  <conditionalFormatting sqref="G30:O30">
    <cfRule type="expression" dxfId="16" priority="1">
      <formula>G30="CUMPLE"</formula>
    </cfRule>
    <cfRule type="expression" dxfId="15" priority="2">
      <formula>G30="NO CUMPLE"</formula>
    </cfRule>
  </conditionalFormatting>
  <conditionalFormatting sqref="G45:O45">
    <cfRule type="expression" dxfId="14" priority="3">
      <formula>G45="CUMPLE"</formula>
    </cfRule>
    <cfRule type="expression" dxfId="13" priority="4">
      <formula>G45="NO CUMPLE"</formula>
    </cfRule>
    <cfRule type="expression" dxfId="12" priority="5">
      <formula>LEFT(G45,7)="REVISAR"</formula>
    </cfRule>
  </conditionalFormatting>
  <conditionalFormatting sqref="G60:O60">
    <cfRule type="expression" dxfId="11" priority="6">
      <formula>G60="CUMPLE"</formula>
    </cfRule>
    <cfRule type="expression" dxfId="10" priority="7">
      <formula>G60="NO CUMPLE"</formula>
    </cfRule>
    <cfRule type="expression" dxfId="9" priority="8">
      <formula>LEFT(G60,7)="REVISAR"</formula>
    </cfRule>
  </conditionalFormatting>
  <conditionalFormatting sqref="G75:O75">
    <cfRule type="expression" dxfId="8" priority="9">
      <formula>G75="CUMPLE"</formula>
    </cfRule>
    <cfRule type="expression" dxfId="7" priority="10">
      <formula>G75="NO CUMPLE"</formula>
    </cfRule>
    <cfRule type="expression" dxfId="6" priority="11">
      <formula>LEFT(G75,7)="REVISAR"</formula>
    </cfRule>
  </conditionalFormatting>
  <conditionalFormatting sqref="G90:O90">
    <cfRule type="expression" dxfId="5" priority="12">
      <formula>G90="CUMPLE"</formula>
    </cfRule>
    <cfRule type="expression" dxfId="4" priority="13">
      <formula>G90="NO CUMPLE"</formula>
    </cfRule>
    <cfRule type="expression" dxfId="3" priority="14">
      <formula>LEFT(G90,7)="REVISAR"</formula>
    </cfRule>
  </conditionalFormatting>
  <conditionalFormatting sqref="G105:O105">
    <cfRule type="expression" dxfId="2" priority="15">
      <formula>G105="CUMPLE"</formula>
    </cfRule>
    <cfRule type="expression" dxfId="1" priority="16">
      <formula>G105="NO CUMPLE"</formula>
    </cfRule>
    <cfRule type="expression" dxfId="0" priority="17">
      <formula>LEFT(G105,7)="REVISAR"</formula>
    </cfRule>
  </conditionalFormatting>
  <pageMargins left="0.7" right="0.7" top="0.75" bottom="0.75" header="0.3" footer="0.3"/>
  <pageSetup paperSize="256" scale="57" orientation="portrait" r:id="rId1"/>
  <rowBreaks count="1" manualBreakCount="1">
    <brk id="77" max="35" man="1"/>
  </rowBreaks>
  <colBreaks count="1" manualBreakCount="1">
    <brk id="31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xr:uid="{00000000-0002-0000-0500-000000000000}">
          <x14:formula1>
            <xm:f>Evaluación!$A$7:$A$36</xm:f>
          </x14:formula1>
          <xm:sqref>AO2:AP2</xm:sqref>
        </x14:dataValidation>
        <x14:dataValidation type="list" xr:uid="{00000000-0002-0000-0500-000001000000}">
          <x14:formula1>
            <xm:f>Integrantes!$E$5:$E$204</xm:f>
          </x14:formula1>
          <xm:sqref>AO3:AP3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Parámetros</vt:lpstr>
      <vt:lpstr>Integrantes</vt:lpstr>
      <vt:lpstr>Evaluación</vt:lpstr>
      <vt:lpstr>Instructivo</vt:lpstr>
      <vt:lpstr>Resumen</vt:lpstr>
      <vt:lpstr>Carátula Financiera</vt:lpstr>
      <vt:lpstr>'Carátula Financiera'!Área_de_impresión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Fernando Villalobos Parrado</dc:creator>
  <cp:lastModifiedBy>LUIS FERNANDO VILLALOBOS PARRADO</cp:lastModifiedBy>
  <cp:lastPrinted>2026-07-28T17:15:31Z</cp:lastPrinted>
  <dcterms:created xsi:type="dcterms:W3CDTF">2026-07-27T16:36:47Z</dcterms:created>
  <dcterms:modified xsi:type="dcterms:W3CDTF">2026-07-28T17:23:29Z</dcterms:modified>
</cp:coreProperties>
</file>