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vaas3\OneDrive\Escritorio\CORABASTOS 2026\CONVOCATORIA VIGILANCIA CORA 2026-2027\DOCUMENTOS JUN 2026\"/>
    </mc:Choice>
  </mc:AlternateContent>
  <xr:revisionPtr revIDLastSave="0" documentId="13_ncr:1_{3C77DEF4-3860-42FA-92DB-4229C8BC367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LookupTable" sheetId="16" state="hidden" r:id="rId1"/>
    <sheet name="MATRIZ" sheetId="15" r:id="rId2"/>
    <sheet name="MONITOREO" sheetId="17" r:id="rId3"/>
  </sheets>
  <externalReferences>
    <externalReference r:id="rId4"/>
    <externalReference r:id="rId5"/>
  </externalReferences>
  <definedNames>
    <definedName name="_xlnm._FilterDatabase" localSheetId="2" hidden="1">MONITOREO!#REF!</definedName>
    <definedName name="a">[1]Hoja2!$G$15:$I$39</definedName>
    <definedName name="El_riesgo_se_ha_materializado">MONITOREO!$N$11</definedName>
    <definedName name="monitoreo" localSheetId="2">LookupTable!$I$2:$I$3</definedName>
    <definedName name="zona_riesgo">[2]Hoja2!$G$15:$I$39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5" i="17" l="1"/>
  <c r="O24" i="17"/>
  <c r="O23" i="17"/>
  <c r="O22" i="17"/>
  <c r="O21" i="17"/>
  <c r="O20" i="17"/>
  <c r="O19" i="17"/>
  <c r="O18" i="17"/>
  <c r="O17" i="17"/>
  <c r="O16" i="17"/>
  <c r="O15" i="17"/>
  <c r="O14" i="17"/>
  <c r="O13" i="17"/>
  <c r="O12" i="17"/>
  <c r="L25" i="17"/>
  <c r="L24" i="17"/>
  <c r="L23" i="17"/>
  <c r="L22" i="17"/>
  <c r="L21" i="17"/>
  <c r="L20" i="17"/>
  <c r="L19" i="17"/>
  <c r="L18" i="17"/>
  <c r="L17" i="17"/>
  <c r="L16" i="17"/>
  <c r="L15" i="17"/>
  <c r="L14" i="17"/>
  <c r="L13" i="17"/>
  <c r="L12" i="17"/>
  <c r="O11" i="17"/>
  <c r="L11" i="17"/>
  <c r="H25" i="17"/>
  <c r="G25" i="17"/>
  <c r="F25" i="17"/>
  <c r="E25" i="17"/>
  <c r="D25" i="17"/>
  <c r="C25" i="17"/>
  <c r="B25" i="17"/>
  <c r="H24" i="17"/>
  <c r="G24" i="17"/>
  <c r="F24" i="17"/>
  <c r="E24" i="17"/>
  <c r="D24" i="17"/>
  <c r="C24" i="17"/>
  <c r="B24" i="17"/>
  <c r="H23" i="17"/>
  <c r="G23" i="17"/>
  <c r="F23" i="17"/>
  <c r="E23" i="17"/>
  <c r="D23" i="17"/>
  <c r="C23" i="17"/>
  <c r="B23" i="17"/>
  <c r="H22" i="17"/>
  <c r="G22" i="17"/>
  <c r="F22" i="17"/>
  <c r="E22" i="17"/>
  <c r="D22" i="17"/>
  <c r="C22" i="17"/>
  <c r="B22" i="17"/>
  <c r="H21" i="17"/>
  <c r="G21" i="17"/>
  <c r="F21" i="17"/>
  <c r="E21" i="17"/>
  <c r="D21" i="17"/>
  <c r="C21" i="17"/>
  <c r="B21" i="17"/>
  <c r="H20" i="17"/>
  <c r="G20" i="17"/>
  <c r="F20" i="17"/>
  <c r="E20" i="17"/>
  <c r="D20" i="17"/>
  <c r="C20" i="17"/>
  <c r="B20" i="17"/>
  <c r="H19" i="17"/>
  <c r="G19" i="17"/>
  <c r="F19" i="17"/>
  <c r="E19" i="17"/>
  <c r="D19" i="17"/>
  <c r="C19" i="17"/>
  <c r="B19" i="17"/>
  <c r="H18" i="17"/>
  <c r="G18" i="17"/>
  <c r="F18" i="17"/>
  <c r="E18" i="17"/>
  <c r="D18" i="17"/>
  <c r="C18" i="17"/>
  <c r="B18" i="17"/>
  <c r="H17" i="17"/>
  <c r="G17" i="17"/>
  <c r="F17" i="17"/>
  <c r="E17" i="17"/>
  <c r="D17" i="17"/>
  <c r="C17" i="17"/>
  <c r="B17" i="17"/>
  <c r="V10" i="15"/>
  <c r="U11" i="15"/>
  <c r="V11" i="15" s="1"/>
  <c r="U12" i="15"/>
  <c r="V12" i="15" s="1"/>
  <c r="U13" i="15"/>
  <c r="V13" i="15" s="1"/>
  <c r="V14" i="15"/>
  <c r="U15" i="15"/>
  <c r="V15" i="15" s="1"/>
  <c r="N10" i="15"/>
  <c r="N11" i="15"/>
  <c r="M12" i="15"/>
  <c r="N12" i="15" s="1"/>
  <c r="M13" i="15"/>
  <c r="N13" i="15" s="1"/>
  <c r="M14" i="15"/>
  <c r="N14" i="15" s="1"/>
  <c r="M15" i="15"/>
  <c r="N15" i="15" s="1"/>
  <c r="A15" i="15"/>
  <c r="A10" i="15"/>
  <c r="H16" i="17"/>
  <c r="G16" i="17"/>
  <c r="H15" i="17"/>
  <c r="G15" i="17"/>
  <c r="H14" i="17"/>
  <c r="G14" i="17"/>
  <c r="H13" i="17"/>
  <c r="G13" i="17"/>
  <c r="H12" i="17"/>
  <c r="G12" i="17"/>
  <c r="H11" i="17"/>
  <c r="G11" i="17"/>
  <c r="F16" i="17"/>
  <c r="F15" i="17"/>
  <c r="F14" i="17"/>
  <c r="F13" i="17"/>
  <c r="F12" i="17"/>
  <c r="F11" i="17"/>
  <c r="E16" i="17"/>
  <c r="E15" i="17"/>
  <c r="E14" i="17"/>
  <c r="E13" i="17"/>
  <c r="E12" i="17"/>
  <c r="E11" i="17"/>
  <c r="B16" i="17"/>
  <c r="B15" i="17"/>
  <c r="B14" i="17"/>
  <c r="B13" i="17"/>
  <c r="B12" i="17"/>
  <c r="B11" i="17"/>
  <c r="C16" i="17"/>
  <c r="C15" i="17"/>
  <c r="C14" i="17"/>
  <c r="C13" i="17"/>
  <c r="C12" i="17"/>
  <c r="C11" i="17"/>
  <c r="D16" i="17"/>
  <c r="D15" i="17"/>
  <c r="D14" i="17"/>
  <c r="D13" i="17"/>
  <c r="D12" i="17"/>
  <c r="D11" i="17"/>
  <c r="O26" i="17" l="1"/>
  <c r="O31" i="17" s="1"/>
  <c r="L26" i="17"/>
  <c r="L31" i="17" s="1"/>
  <c r="O32" i="17" l="1"/>
  <c r="A14" i="15" l="1"/>
  <c r="A13" i="15"/>
  <c r="A12" i="15"/>
  <c r="A11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573005905420</author>
  </authors>
  <commentList>
    <comment ref="K7" authorId="0" shapeId="0" xr:uid="{00000000-0006-0000-0100-000001000000}">
      <text>
        <r>
          <rPr>
            <sz val="9"/>
            <color rgb="FF000000"/>
            <rFont val="Tahoma"/>
            <family val="2"/>
          </rPr>
          <t>ver hoja de instrucciones y política de gestión de riesgo</t>
        </r>
      </text>
    </comment>
    <comment ref="B9" authorId="0" shapeId="0" xr:uid="{00000000-0006-0000-0100-000002000000}">
      <text>
        <r>
          <rPr>
            <sz val="9"/>
            <color indexed="81"/>
            <rFont val="Tahoma"/>
            <family val="2"/>
          </rPr>
          <t xml:space="preserve">Indique el decriptor del proceso a que haya lugar. Ejm: Aseo y Cafetería; Vigilancia; 
</t>
        </r>
      </text>
    </comment>
    <comment ref="C9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registre la fecha de identificación y levantamiento del riesgo 
</t>
        </r>
      </text>
    </comment>
    <comment ref="G9" authorId="0" shapeId="0" xr:uid="{00000000-0006-0000-0100-000004000000}">
      <text>
        <r>
          <rPr>
            <sz val="9"/>
            <color indexed="81"/>
            <rFont val="Tahoma"/>
            <family val="2"/>
          </rPr>
          <t xml:space="preserve">a) General: Es un riesgo típico o común de todos los procesos de contratación.
b) Específico: Es un riesgo propio y particular del proceso de contratación objeto de análisis.
</t>
        </r>
      </text>
    </comment>
    <comment ref="H9" authorId="0" shapeId="0" xr:uid="{00000000-0006-0000-0100-000005000000}">
      <text>
        <r>
          <rPr>
            <sz val="9"/>
            <color indexed="81"/>
            <rFont val="Tahoma"/>
            <family val="2"/>
          </rPr>
          <t>a) Interno: Se refiere al generador u originador de un riesgo asociado a la operación, capacidad, situación particular en el ambiente del Icfes o de la otra parte del contrato.
b) Externo: Corresponde a un riesgo propio del sector al que pertenece el objeto del proceso de contratación, cuyo origen o causa está asociado a asuntos no referidos o que no están bajo el control o responsabilidad de las partes que intervienen, por ejemplo, eventos económicos, fenómenos de la naturaleza, asuntos políticos y/o sociales.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" authorId="0" shapeId="0" xr:uid="{00000000-0006-0000-0100-000006000000}">
      <text>
        <r>
          <rPr>
            <sz val="9"/>
            <color indexed="81"/>
            <rFont val="Tahoma"/>
            <family val="2"/>
          </rPr>
          <t xml:space="preserve">Seleccione la etapa contractual en la que se identifica el riesgo.
</t>
        </r>
      </text>
    </comment>
    <comment ref="J9" authorId="0" shapeId="0" xr:uid="{00000000-0006-0000-0100-000007000000}">
      <text>
        <r>
          <rPr>
            <sz val="9"/>
            <color indexed="81"/>
            <rFont val="Tahoma"/>
            <family val="2"/>
          </rPr>
          <t xml:space="preserve">Clasifique el riesgo de conformidad con lo descrito en el Manual
</t>
        </r>
      </text>
    </comment>
    <comment ref="K9" authorId="0" shapeId="0" xr:uid="{00000000-0006-0000-0100-000008000000}">
      <text>
        <r>
          <rPr>
            <sz val="9"/>
            <color rgb="FF000000"/>
            <rFont val="Tahoma"/>
            <family val="2"/>
          </rPr>
          <t xml:space="preserve">La posibilidad de ocurrencia del riesgo. Se evalúa de 1 a 5, en donde 1 es que existe una baja probalidad de ocurrencia y 5 es una alta probalidad de ocurrencia.  Ver Política de Gestión de Riesgos para los criterios
</t>
        </r>
      </text>
    </comment>
    <comment ref="L9" authorId="0" shapeId="0" xr:uid="{00000000-0006-0000-0100-000009000000}">
      <text>
        <r>
          <rPr>
            <sz val="9"/>
            <color indexed="81"/>
            <rFont val="Tahoma"/>
            <family val="2"/>
          </rPr>
          <t xml:space="preserve">Por IMPACTO se entienden las consecuencias que puede ocasionar a la organización la materialización del riesgo. Se evalúa de 1 a 5, en donde 1 corresponde a una baja 
afectación en caso de materializar y 5 corresponde a una alta afectación. Ver política de gestión de riesgos
</t>
        </r>
      </text>
    </comment>
    <comment ref="M9" authorId="0" shapeId="0" xr:uid="{00000000-0006-0000-0100-00000A000000}">
      <text>
        <r>
          <rPr>
            <sz val="9"/>
            <color indexed="81"/>
            <rFont val="Tahoma"/>
            <family val="2"/>
          </rPr>
          <t xml:space="preserve">el producto de la probabilidad por consecuencia, ubicará el riesgo en una de las siguientes zonas: Bajo-Moderado-Alto-Extremo
</t>
        </r>
      </text>
    </comment>
    <comment ref="N9" authorId="0" shapeId="0" xr:uid="{00000000-0006-0000-0100-00000B000000}">
      <text>
        <r>
          <rPr>
            <sz val="9"/>
            <color rgb="FF000000"/>
            <rFont val="Tahoma"/>
            <family val="2"/>
          </rPr>
          <t xml:space="preserve">corresponde al resultado  cualitativo de la valoración
</t>
        </r>
      </text>
    </comment>
    <comment ref="O9" authorId="0" shapeId="0" xr:uid="{00000000-0006-0000-0100-00000C000000}">
      <text>
        <r>
          <rPr>
            <sz val="9"/>
            <color rgb="FF000000"/>
            <rFont val="Tahoma"/>
            <family val="2"/>
          </rPr>
          <t xml:space="preserve">Parte del contrato a quien se asigna el riesgo y se encargará de gestionarlo.
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P9" authorId="0" shapeId="0" xr:uid="{00000000-0006-0000-0100-00000D000000}">
      <text>
        <r>
          <rPr>
            <sz val="9"/>
            <color rgb="FF000000"/>
            <rFont val="Tahoma"/>
            <family val="2"/>
          </rPr>
          <t>Describa el tratamiento que opera actualmente o el que espera implementar para tratar el riesgo</t>
        </r>
      </text>
    </comment>
    <comment ref="Q9" authorId="0" shapeId="0" xr:uid="{00000000-0006-0000-0100-00000E000000}">
      <text>
        <r>
          <rPr>
            <sz val="9"/>
            <color indexed="81"/>
            <rFont val="Tahoma"/>
            <family val="2"/>
          </rPr>
          <t xml:space="preserve">Enuncie el momento o fecha en la cual comienzó o comienza a
operar el tratamiento plantedo.
</t>
        </r>
      </text>
    </comment>
    <comment ref="R9" authorId="0" shapeId="0" xr:uid="{00000000-0006-0000-0100-00000F000000}">
      <text>
        <r>
          <rPr>
            <sz val="9"/>
            <color rgb="FF000000"/>
            <rFont val="Tahoma"/>
            <family val="2"/>
          </rPr>
          <t>Enuncie el momento o fecha en la cual termina de operar el tratamiento planteado.</t>
        </r>
      </text>
    </comment>
    <comment ref="S9" authorId="0" shapeId="0" xr:uid="{00000000-0006-0000-0100-000010000000}">
      <text>
        <r>
          <rPr>
            <sz val="9"/>
            <color indexed="81"/>
            <rFont val="Tahoma"/>
            <family val="2"/>
          </rPr>
          <t xml:space="preserve">La posibilidad de ocurrencia del riesgo. Se evalúa de 1 a 5, en donde 1 es que existe una baja probalidad de ocurrencia y 5 es una alta probalidad de ocurrencia.  Ver Política de Gestión de Riesgos para los criterios
</t>
        </r>
      </text>
    </comment>
    <comment ref="T9" authorId="0" shapeId="0" xr:uid="{00000000-0006-0000-0100-000011000000}">
      <text>
        <r>
          <rPr>
            <sz val="9"/>
            <color indexed="81"/>
            <rFont val="Tahoma"/>
            <family val="2"/>
          </rPr>
          <t xml:space="preserve">Por IMPACTO se entienden las consecuencias que puede ocasionar a la organización la materialización del riesgo. Se evalúa de 1 a 5, en donde 1 corresponde a una baja 
afectación en caso de materializar y 5 corresponde a una alta afectación. Ver política de gestión de riesgos
</t>
        </r>
      </text>
    </comment>
    <comment ref="U9" authorId="0" shapeId="0" xr:uid="{00000000-0006-0000-0100-000012000000}">
      <text>
        <r>
          <rPr>
            <sz val="9"/>
            <color indexed="81"/>
            <rFont val="Tahoma"/>
            <family val="2"/>
          </rPr>
          <t xml:space="preserve">el producto de la nueva probabilidad por la nueva consecuencia, ubicará el riesgo en una de las siguientes zonas: Bajo-Moderado-Alto-Extremo. Todo esto, luego del tratamiento o controles a implementar o implementados.
</t>
        </r>
      </text>
    </comment>
    <comment ref="V9" authorId="0" shapeId="0" xr:uid="{00000000-0006-0000-0100-000013000000}">
      <text>
        <r>
          <rPr>
            <sz val="9"/>
            <color indexed="81"/>
            <rFont val="Tahoma"/>
            <family val="2"/>
          </rPr>
          <t xml:space="preserve">corresponde al resultado  cualitativo de la valoración
</t>
        </r>
      </text>
    </comment>
    <comment ref="W9" authorId="0" shapeId="0" xr:uid="{00000000-0006-0000-0100-000014000000}">
      <text>
        <r>
          <rPr>
            <sz val="9"/>
            <color indexed="81"/>
            <rFont val="Tahoma"/>
            <family val="2"/>
          </rPr>
          <t xml:space="preserve">Parte del contrato a quien se asigna el riesgo y se encargará de gestionarlo.
</t>
        </r>
      </text>
    </comment>
    <comment ref="X9" authorId="0" shapeId="0" xr:uid="{00000000-0006-0000-0100-000015000000}">
      <text>
        <r>
          <rPr>
            <sz val="9"/>
            <color rgb="FF000000"/>
            <rFont val="Tahoma"/>
            <family val="2"/>
          </rPr>
          <t xml:space="preserve">Desacriba el método, herramienta y/o medio a través del cual realizará el monitoreo al riesgo identificado.
</t>
        </r>
      </text>
    </comment>
    <comment ref="Y9" authorId="0" shapeId="0" xr:uid="{00000000-0006-0000-0100-000016000000}">
      <text>
        <r>
          <rPr>
            <sz val="9"/>
            <color indexed="81"/>
            <rFont val="Tahoma"/>
            <family val="2"/>
          </rPr>
          <t>Describa la periodicidad con la cual realizará el monitoreo.
Ejm: Mensual; Trimestral; Semestral; entre otros.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573005905420</author>
  </authors>
  <commentList>
    <comment ref="B9" authorId="0" shapeId="0" xr:uid="{00000000-0006-0000-0200-000001000000}">
      <text>
        <r>
          <rPr>
            <sz val="9"/>
            <color indexed="81"/>
            <rFont val="Tahoma"/>
            <family val="2"/>
          </rPr>
          <t xml:space="preserve">Indique el decriptor del proceso a que haya lugar. Ejm: Aseo y Cafetería; Vigilancia; 
</t>
        </r>
      </text>
    </comment>
    <comment ref="C9" authorId="0" shapeId="0" xr:uid="{00000000-0006-0000-0200-000002000000}">
      <text>
        <r>
          <rPr>
            <sz val="9"/>
            <color indexed="81"/>
            <rFont val="Tahoma"/>
            <family val="2"/>
          </rPr>
          <t xml:space="preserve">registre la fecha de identificación y levantamiento del riesgo 
</t>
        </r>
      </text>
    </comment>
    <comment ref="D9" authorId="0" shapeId="0" xr:uid="{00000000-0006-0000-0200-000003000000}">
      <text>
        <r>
          <rPr>
            <sz val="9"/>
            <color indexed="81"/>
            <rFont val="Tahoma"/>
            <family val="2"/>
          </rPr>
          <t>Describa el tratamiento que opera actualmente o el que espera implementar para tratar el riesgo</t>
        </r>
      </text>
    </comment>
    <comment ref="E9" authorId="0" shapeId="0" xr:uid="{00000000-0006-0000-0200-000004000000}">
      <text>
        <r>
          <rPr>
            <sz val="9"/>
            <color indexed="81"/>
            <rFont val="Tahoma"/>
            <family val="2"/>
          </rPr>
          <t xml:space="preserve">Enuncie el momento o fecha en la cual comienzó o comienza a
operar el tratamiento plantedo.
</t>
        </r>
      </text>
    </comment>
    <comment ref="F9" authorId="0" shapeId="0" xr:uid="{00000000-0006-0000-0200-000005000000}">
      <text>
        <r>
          <rPr>
            <sz val="9"/>
            <color indexed="81"/>
            <rFont val="Tahoma"/>
            <family val="2"/>
          </rPr>
          <t>Enuncie el momento o fecha en la cual termina de operar el tratamiento planteado.</t>
        </r>
      </text>
    </comment>
    <comment ref="G9" authorId="0" shapeId="0" xr:uid="{00000000-0006-0000-0200-000006000000}">
      <text>
        <r>
          <rPr>
            <sz val="9"/>
            <color indexed="81"/>
            <rFont val="Tahoma"/>
            <family val="2"/>
          </rPr>
          <t xml:space="preserve">Desacriba el método, herramienta y/o medio a través del cual realizará el monitoreo al riesgo identificado.
</t>
        </r>
      </text>
    </comment>
    <comment ref="H9" authorId="0" shapeId="0" xr:uid="{00000000-0006-0000-0200-000007000000}">
      <text>
        <r>
          <rPr>
            <sz val="9"/>
            <color rgb="FF000000"/>
            <rFont val="Tahoma"/>
            <family val="2"/>
          </rPr>
          <t xml:space="preserve">Describa la periodicidad con la cual realizará el monitoreo.
</t>
        </r>
        <r>
          <rPr>
            <sz val="9"/>
            <color rgb="FF000000"/>
            <rFont val="Tahoma"/>
            <family val="2"/>
          </rPr>
          <t>Ejm: Mensual; Trimestral; Semestral; entre otros.</t>
        </r>
      </text>
    </comment>
  </commentList>
</comments>
</file>

<file path=xl/sharedStrings.xml><?xml version="1.0" encoding="utf-8"?>
<sst xmlns="http://schemas.openxmlformats.org/spreadsheetml/2006/main" count="220" uniqueCount="138">
  <si>
    <t>Clase</t>
  </si>
  <si>
    <t>Fuente</t>
  </si>
  <si>
    <t>Etapa</t>
  </si>
  <si>
    <t>Tipo</t>
  </si>
  <si>
    <t>Probabilidad</t>
  </si>
  <si>
    <t>Impacto</t>
  </si>
  <si>
    <t>Valoración</t>
  </si>
  <si>
    <t>Cumplió</t>
  </si>
  <si>
    <t>Cumplió parcialmente</t>
  </si>
  <si>
    <t>No Cumplió</t>
  </si>
  <si>
    <t>Identificación</t>
  </si>
  <si>
    <t>Tratamiento</t>
  </si>
  <si>
    <t>Monitoreo y revisión</t>
  </si>
  <si>
    <t>N°</t>
  </si>
  <si>
    <t>Tratamiento / Control a ser implementado</t>
  </si>
  <si>
    <t>¿Cómo se realiza el monitoreo?</t>
  </si>
  <si>
    <t>Periodicidad</t>
  </si>
  <si>
    <t>Valoración luego del tratamiento</t>
  </si>
  <si>
    <t>¿Cuándo se inicia el tratamiento?</t>
  </si>
  <si>
    <t>¿Cuándo se completa el tratamiento?</t>
  </si>
  <si>
    <t>¿Cuál puede ser la causa, el origen, o fuente del riesgo?</t>
  </si>
  <si>
    <t>Gestión De Riesgos contractuales</t>
  </si>
  <si>
    <t>clase</t>
  </si>
  <si>
    <t>general</t>
  </si>
  <si>
    <t>específico</t>
  </si>
  <si>
    <t>fuente</t>
  </si>
  <si>
    <t>interna</t>
  </si>
  <si>
    <t>externa</t>
  </si>
  <si>
    <t>etapa</t>
  </si>
  <si>
    <t>planeación</t>
  </si>
  <si>
    <t>precontractual</t>
  </si>
  <si>
    <t>contractual</t>
  </si>
  <si>
    <t>liquidación</t>
  </si>
  <si>
    <t>catastrófico</t>
  </si>
  <si>
    <t>mayor</t>
  </si>
  <si>
    <t>moderado</t>
  </si>
  <si>
    <t>impacto</t>
  </si>
  <si>
    <t>menor</t>
  </si>
  <si>
    <t>insignificante</t>
  </si>
  <si>
    <t>probabilidad</t>
  </si>
  <si>
    <t>casi cierto</t>
  </si>
  <si>
    <t>probable</t>
  </si>
  <si>
    <t>improbable</t>
  </si>
  <si>
    <t>raro</t>
  </si>
  <si>
    <t>posible</t>
  </si>
  <si>
    <t>valoración</t>
  </si>
  <si>
    <t>riesgo bajo</t>
  </si>
  <si>
    <t>riesgo moderado</t>
  </si>
  <si>
    <t>riesgo alto</t>
  </si>
  <si>
    <t>Económicos</t>
  </si>
  <si>
    <t>Comercial</t>
  </si>
  <si>
    <t>Tecnológicos e Infraestructura pública</t>
  </si>
  <si>
    <t>Sociales y Políticos</t>
  </si>
  <si>
    <t>Actos de la naturaleza</t>
  </si>
  <si>
    <t>Hecho de las cosas</t>
  </si>
  <si>
    <t>Operacionales</t>
  </si>
  <si>
    <t>Reputacional</t>
  </si>
  <si>
    <t>Corrupción y Fraudes</t>
  </si>
  <si>
    <t>tipo</t>
  </si>
  <si>
    <t xml:space="preserve">Proceso Contractual </t>
  </si>
  <si>
    <t>Fecha de identificación</t>
  </si>
  <si>
    <t>Descripción del Riesgo</t>
  </si>
  <si>
    <t>¿Cuáles pueden ser los efectos o consecuencias de la ocurrencia del riesgo?</t>
  </si>
  <si>
    <t>Contratista</t>
  </si>
  <si>
    <t>Responsable</t>
  </si>
  <si>
    <t>Total de las acciones cumplidas</t>
  </si>
  <si>
    <t>Total de acciones definidas para cumplir en el período</t>
  </si>
  <si>
    <t>Resultado de cumplimiento</t>
  </si>
  <si>
    <t>EFICACIA</t>
  </si>
  <si>
    <t>EFECTIVIDAD</t>
  </si>
  <si>
    <t>META:</t>
  </si>
  <si>
    <t>90% – 100%</t>
  </si>
  <si>
    <t xml:space="preserve">60% – 89% </t>
  </si>
  <si>
    <t>0% – 59%</t>
  </si>
  <si>
    <t>ALCANZADO:</t>
  </si>
  <si>
    <t>MONITOREO Y REVISIÓN</t>
  </si>
  <si>
    <t>Responsable del Tratamiento</t>
  </si>
  <si>
    <t>riesgo extremo</t>
  </si>
  <si>
    <t>Responsable del Riesgo</t>
  </si>
  <si>
    <t xml:space="preserve">Indice de Gestión de Riesgo Contractual </t>
  </si>
  <si>
    <t>MONITOREO A RIESGOS EN PROCESOS CONTRACTUALES</t>
  </si>
  <si>
    <t>Este es un documento controlado; una vez se descargue o se imprima se considera NO CONTROLADO</t>
  </si>
  <si>
    <t>MATRIZ DE RIESGO CONTRACTUALES</t>
  </si>
  <si>
    <t>PÚBLICA</t>
  </si>
  <si>
    <t>CLASIFICADA</t>
  </si>
  <si>
    <t>RESERVADA</t>
  </si>
  <si>
    <t>CLASIFICACIÓN DE LA INFORMACIÓN</t>
  </si>
  <si>
    <t>Estimación del riesgo con tratamientos propuestos</t>
  </si>
  <si>
    <t>Estimación del riesgo sin tratamientos</t>
  </si>
  <si>
    <t xml:space="preserve">Probabilidad </t>
  </si>
  <si>
    <t xml:space="preserve">Impacto </t>
  </si>
  <si>
    <t xml:space="preserve">Categoría </t>
  </si>
  <si>
    <t>Categoría</t>
  </si>
  <si>
    <t>El riesgo se ha materializado</t>
  </si>
  <si>
    <t>Financieros</t>
  </si>
  <si>
    <t>Regulatorios y Acciones Legales</t>
  </si>
  <si>
    <t>Sí</t>
  </si>
  <si>
    <t>No</t>
  </si>
  <si>
    <t>Monitoreo</t>
  </si>
  <si>
    <t>Promedio</t>
  </si>
  <si>
    <t>Corabastos</t>
  </si>
  <si>
    <t>Corabastos / Contratista</t>
  </si>
  <si>
    <t>Vigilancia</t>
  </si>
  <si>
    <t xml:space="preserve"> Cambios en la normativa que modifiquen o imponga nuevas obligaciones tributarias al contratista. Siempre y cuando las mismas afecten significativamente y negativamente las cargas económicas del contrato</t>
  </si>
  <si>
    <t>Cambios en la normatividad propia del sector</t>
  </si>
  <si>
    <t xml:space="preserve"> Alteraciones al Orden público, huelgas, asonada, manifestaciones que no permitan el desarrollo de las actividades del contrato</t>
  </si>
  <si>
    <t xml:space="preserve"> Deficiencias en la calidad de los bienes o servicios entregados por el contratista.</t>
  </si>
  <si>
    <t xml:space="preserve"> Falla en el protocolo de administración y control de armamento o distintivos</t>
  </si>
  <si>
    <t>Incumplimiento del Proveedor en el pago de salarios y prestaciones sociales a su personal.</t>
  </si>
  <si>
    <t>Reforma tributaria, nuevas leyes que impongan impuestos al sector</t>
  </si>
  <si>
    <t xml:space="preserve"> - Cargas adicionales a las previstas, que puede afectar a nivel económico y operacional en la ejecución del contrato.
-Variación significativa del valor del insumo o servicio prestado.</t>
  </si>
  <si>
    <t xml:space="preserve"> Modificación de las tarifas establecidas por parte de la Superintedencia de Vigilancia y Seguridad Privada</t>
  </si>
  <si>
    <t>Aumento en las tarifas  del servicio, cambios tributarios, cambios para prestar los servicios</t>
  </si>
  <si>
    <t xml:space="preserve">  - Bloqueo e imposibilidad de acceso a las instalaciones de Corabastos
- Alteraciones a la Seguridad pública.</t>
  </si>
  <si>
    <t xml:space="preserve"> Deficiencias técnicas de los medios tecnológicos suministrados por el contratista</t>
  </si>
  <si>
    <t xml:space="preserve"> Inadecuada utilización de elementos e implementos del servicio por parte del personal del proveedor.</t>
  </si>
  <si>
    <t xml:space="preserve"> No reconocimiento de salarios y prestaciones sociales al personal de servicio dispuesto por el proveedor.</t>
  </si>
  <si>
    <t>GESTION CONTRACTUAL</t>
  </si>
  <si>
    <t xml:space="preserve">  - Cese de actividades.
- Demoras en la ejecución de las actividades pactadas contractualmente</t>
  </si>
  <si>
    <t xml:space="preserve"> Retrasos en el cumplimiento con las condiciones pactadas.</t>
  </si>
  <si>
    <t xml:space="preserve"> (i) No cubrimiento de la necesidad de Servicio de vigilancia de la Corporación. 
(ii) Demandas a la Corporación </t>
  </si>
  <si>
    <t>Seguimiento a la normatividad del sector. Considerar para los servicios un presupuesto para incrementos estimados e imprevistos.</t>
  </si>
  <si>
    <t>GESTIÓN CONTRACTUAL</t>
  </si>
  <si>
    <t xml:space="preserve"> - Elaboración de un plan de contingencia por el contratista y aprobado por la supervisión. 
 - Revisión por las partes de las situaciones acaecidas y ejecución de las alternativas para la mitigación del riesgo. </t>
  </si>
  <si>
    <t xml:space="preserve"> Seguimiento permanente por parte de la supervisión en el funcionamiento y calidad de los medios tecnológicos suministratods por el contratista </t>
  </si>
  <si>
    <t xml:space="preserve"> (i) Mediante la supervisión del contrato.
(ii) Verificación del proveedor para hacer uso de la póliza de responsabilidad civil extracontractual.</t>
  </si>
  <si>
    <t xml:space="preserve">(i) Estipulación contractual que obligue al Proveedor a entregar al supervisor del contrato, el soporte de pago de los salarios y prestaciones sociales. </t>
  </si>
  <si>
    <t xml:space="preserve"> Desde el inicio de la ejecución contrato</t>
  </si>
  <si>
    <t xml:space="preserve"> Hasta finalizar la ejecución del contrato</t>
  </si>
  <si>
    <t xml:space="preserve"> Seguimiento de la normativa durante la ejecución del contrato</t>
  </si>
  <si>
    <t xml:space="preserve"> Seguimiento permanente al cumplimiento del plan de contingencias entregado por el contratista y aprobado por el supervisor.</t>
  </si>
  <si>
    <t xml:space="preserve"> Seguimiento durante la ejecución del contrato</t>
  </si>
  <si>
    <t xml:space="preserve"> Mediante la supervisión del contrato </t>
  </si>
  <si>
    <t xml:space="preserve"> (i) Revisión por parte del supervisor de la Corporacion, del cumplimiento de los requisitos para pago al Proveedor.</t>
  </si>
  <si>
    <t xml:space="preserve">Permanente </t>
  </si>
  <si>
    <t xml:space="preserve">Mensual </t>
  </si>
  <si>
    <t xml:space="preserve"> Seguimiento permanente por parte de la supervisión a las nuevas regulaciones en temas de impuestos y aranceles del país. 
Agotar los procedimientos establecidos en la ley y que procedan frente a los casos de aumento negativo de las cargas económicas del contrato regido por el derecho privado.</t>
  </si>
  <si>
    <t xml:space="preserve"> (i) Ingreso sin autorización de armas de fuego a la corporación que pongan en riesgo la seguridad de los colaboradores. 
(ii) Uso de armas de fuego por personal distinto al establecido para puertas y bancos.
(iii) Suicidio del personal del contratista con arma de dotación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</si>
</sst>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19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7"/>
      <name val="Calibri"/>
      <family val="2"/>
      <scheme val="minor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Tahoma"/>
      <family val="2"/>
    </font>
    <font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2" tint="-0.249977111117893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39">
    <xf numFmtId="0" fontId="0" fillId="0" borderId="0" xfId="0"/>
    <xf numFmtId="0" fontId="4" fillId="7" borderId="21" xfId="0" applyFont="1" applyFill="1" applyBorder="1" applyAlignment="1" applyProtection="1">
      <alignment horizontal="center"/>
      <protection locked="0"/>
    </xf>
    <xf numFmtId="0" fontId="4" fillId="7" borderId="17" xfId="0" applyFont="1" applyFill="1" applyBorder="1" applyAlignment="1" applyProtection="1">
      <alignment horizontal="center"/>
      <protection locked="0"/>
    </xf>
    <xf numFmtId="0" fontId="5" fillId="7" borderId="17" xfId="0" applyFont="1" applyFill="1" applyBorder="1" applyAlignment="1" applyProtection="1">
      <alignment horizontal="center" vertical="center"/>
      <protection locked="0"/>
    </xf>
    <xf numFmtId="0" fontId="5" fillId="7" borderId="17" xfId="0" applyFont="1" applyFill="1" applyBorder="1" applyAlignment="1" applyProtection="1">
      <alignment horizontal="left" vertical="center"/>
      <protection locked="0"/>
    </xf>
    <xf numFmtId="0" fontId="5" fillId="7" borderId="22" xfId="0" applyFont="1" applyFill="1" applyBorder="1" applyAlignment="1" applyProtection="1">
      <alignment horizontal="left" vertical="center"/>
      <protection locked="0"/>
    </xf>
    <xf numFmtId="0" fontId="4" fillId="7" borderId="0" xfId="0" applyFont="1" applyFill="1" applyAlignment="1" applyProtection="1">
      <alignment horizontal="left" vertical="center"/>
      <protection locked="0"/>
    </xf>
    <xf numFmtId="0" fontId="5" fillId="7" borderId="0" xfId="0" applyFont="1" applyFill="1" applyAlignment="1" applyProtection="1">
      <alignment horizontal="left" vertical="center"/>
      <protection locked="0"/>
    </xf>
    <xf numFmtId="0" fontId="5" fillId="7" borderId="13" xfId="0" applyFont="1" applyFill="1" applyBorder="1" applyAlignment="1" applyProtection="1">
      <alignment horizontal="left" vertical="center"/>
      <protection locked="0"/>
    </xf>
    <xf numFmtId="0" fontId="4" fillId="7" borderId="0" xfId="0" applyFont="1" applyFill="1" applyAlignment="1" applyProtection="1">
      <alignment vertical="center"/>
      <protection locked="0"/>
    </xf>
    <xf numFmtId="0" fontId="4" fillId="7" borderId="36" xfId="0" applyFont="1" applyFill="1" applyBorder="1" applyAlignment="1" applyProtection="1">
      <alignment vertical="center"/>
      <protection locked="0"/>
    </xf>
    <xf numFmtId="0" fontId="0" fillId="0" borderId="0" xfId="0" applyAlignment="1">
      <alignment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textRotation="90" wrapText="1"/>
    </xf>
    <xf numFmtId="0" fontId="8" fillId="4" borderId="23" xfId="0" applyFont="1" applyFill="1" applyBorder="1" applyAlignment="1">
      <alignment horizontal="center" vertical="center" textRotation="90" wrapText="1"/>
    </xf>
    <xf numFmtId="0" fontId="8" fillId="5" borderId="23" xfId="0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5" fillId="7" borderId="0" xfId="0" applyFont="1" applyFill="1" applyAlignment="1" applyProtection="1">
      <alignment vertical="center"/>
      <protection locked="0"/>
    </xf>
    <xf numFmtId="0" fontId="9" fillId="2" borderId="23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5" fillId="7" borderId="23" xfId="0" applyFont="1" applyFill="1" applyBorder="1" applyAlignment="1" applyProtection="1">
      <alignment vertical="center"/>
      <protection locked="0"/>
    </xf>
    <xf numFmtId="0" fontId="8" fillId="6" borderId="37" xfId="0" applyFont="1" applyFill="1" applyBorder="1" applyAlignment="1">
      <alignment horizontal="center" vertical="center" wrapText="1"/>
    </xf>
    <xf numFmtId="0" fontId="5" fillId="7" borderId="35" xfId="0" applyFont="1" applyFill="1" applyBorder="1" applyAlignment="1" applyProtection="1">
      <alignment vertical="center"/>
      <protection locked="0"/>
    </xf>
    <xf numFmtId="0" fontId="0" fillId="0" borderId="23" xfId="0" applyBorder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3" fillId="0" borderId="6" xfId="0" applyFont="1" applyBorder="1" applyAlignment="1">
      <alignment horizontal="right"/>
    </xf>
    <xf numFmtId="9" fontId="6" fillId="0" borderId="6" xfId="0" applyNumberFormat="1" applyFont="1" applyBorder="1" applyAlignment="1">
      <alignment horizontal="center" vertical="center"/>
    </xf>
    <xf numFmtId="9" fontId="6" fillId="0" borderId="0" xfId="0" applyNumberFormat="1" applyFont="1"/>
    <xf numFmtId="0" fontId="13" fillId="0" borderId="15" xfId="0" applyFont="1" applyBorder="1" applyAlignment="1">
      <alignment horizontal="right"/>
    </xf>
    <xf numFmtId="0" fontId="13" fillId="0" borderId="10" xfId="0" applyFont="1" applyBorder="1" applyAlignment="1">
      <alignment horizontal="right"/>
    </xf>
    <xf numFmtId="9" fontId="6" fillId="0" borderId="15" xfId="0" applyNumberFormat="1" applyFont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 wrapText="1"/>
    </xf>
    <xf numFmtId="0" fontId="16" fillId="0" borderId="25" xfId="0" applyFont="1" applyBorder="1"/>
    <xf numFmtId="0" fontId="14" fillId="2" borderId="1" xfId="0" applyFont="1" applyFill="1" applyBorder="1" applyAlignment="1">
      <alignment horizontal="center" vertical="center" wrapText="1"/>
    </xf>
    <xf numFmtId="0" fontId="16" fillId="0" borderId="2" xfId="0" applyFont="1" applyBorder="1"/>
    <xf numFmtId="0" fontId="14" fillId="2" borderId="3" xfId="0" applyFont="1" applyFill="1" applyBorder="1" applyAlignment="1">
      <alignment horizontal="center" vertical="center" wrapText="1"/>
    </xf>
    <xf numFmtId="0" fontId="16" fillId="0" borderId="4" xfId="0" applyFont="1" applyBorder="1"/>
    <xf numFmtId="0" fontId="9" fillId="2" borderId="23" xfId="0" applyFont="1" applyFill="1" applyBorder="1" applyAlignment="1" applyProtection="1">
      <alignment horizontal="center" vertical="center" wrapText="1"/>
      <protection locked="0"/>
    </xf>
    <xf numFmtId="14" fontId="9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3" xfId="0" applyFont="1" applyFill="1" applyBorder="1" applyAlignment="1" applyProtection="1">
      <alignment horizontal="center" vertical="center" textRotation="90" wrapText="1"/>
      <protection locked="0"/>
    </xf>
    <xf numFmtId="9" fontId="0" fillId="0" borderId="0" xfId="1" applyFont="1" applyBorder="1" applyAlignment="1" applyProtection="1">
      <alignment horizontal="center"/>
    </xf>
    <xf numFmtId="14" fontId="0" fillId="0" borderId="23" xfId="0" applyNumberFormat="1" applyBorder="1"/>
    <xf numFmtId="9" fontId="0" fillId="0" borderId="23" xfId="1" applyFont="1" applyBorder="1" applyAlignment="1" applyProtection="1">
      <alignment horizontal="center" vertical="center"/>
    </xf>
    <xf numFmtId="0" fontId="0" fillId="0" borderId="23" xfId="0" applyBorder="1" applyAlignment="1">
      <alignment horizontal="center"/>
    </xf>
    <xf numFmtId="9" fontId="0" fillId="0" borderId="23" xfId="1" applyFont="1" applyBorder="1" applyAlignment="1" applyProtection="1">
      <alignment horizontal="center"/>
    </xf>
    <xf numFmtId="164" fontId="6" fillId="0" borderId="6" xfId="0" applyNumberFormat="1" applyFont="1" applyBorder="1" applyAlignment="1">
      <alignment horizontal="center" vertical="center"/>
    </xf>
    <xf numFmtId="0" fontId="0" fillId="0" borderId="23" xfId="0" applyBorder="1" applyAlignment="1" applyProtection="1">
      <alignment horizontal="center"/>
      <protection locked="0"/>
    </xf>
    <xf numFmtId="0" fontId="5" fillId="7" borderId="22" xfId="0" applyFont="1" applyFill="1" applyBorder="1" applyAlignment="1" applyProtection="1">
      <alignment horizontal="center" vertical="center"/>
      <protection locked="0"/>
    </xf>
    <xf numFmtId="0" fontId="5" fillId="7" borderId="18" xfId="0" applyFont="1" applyFill="1" applyBorder="1" applyAlignment="1" applyProtection="1">
      <alignment vertical="center"/>
      <protection locked="0"/>
    </xf>
    <xf numFmtId="0" fontId="4" fillId="0" borderId="13" xfId="0" applyFont="1" applyBorder="1"/>
    <xf numFmtId="0" fontId="18" fillId="0" borderId="23" xfId="0" applyFont="1" applyBorder="1"/>
    <xf numFmtId="0" fontId="18" fillId="0" borderId="23" xfId="0" applyFont="1" applyBorder="1" applyAlignment="1">
      <alignment wrapText="1"/>
    </xf>
    <xf numFmtId="14" fontId="18" fillId="0" borderId="23" xfId="0" applyNumberFormat="1" applyFont="1" applyBorder="1" applyAlignment="1">
      <alignment wrapText="1"/>
    </xf>
    <xf numFmtId="14" fontId="18" fillId="0" borderId="23" xfId="0" applyNumberFormat="1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14" fontId="18" fillId="0" borderId="23" xfId="0" applyNumberFormat="1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/>
    </xf>
    <xf numFmtId="0" fontId="18" fillId="0" borderId="23" xfId="0" applyFont="1" applyBorder="1" applyAlignment="1">
      <alignment horizontal="center" vertical="center"/>
    </xf>
    <xf numFmtId="0" fontId="18" fillId="0" borderId="23" xfId="0" applyFont="1" applyBorder="1" applyAlignment="1">
      <alignment vertical="center"/>
    </xf>
    <xf numFmtId="0" fontId="4" fillId="0" borderId="17" xfId="0" applyFont="1" applyBorder="1"/>
    <xf numFmtId="0" fontId="18" fillId="0" borderId="23" xfId="0" applyFont="1" applyBorder="1" applyAlignment="1">
      <alignment vertical="top" wrapText="1"/>
    </xf>
    <xf numFmtId="14" fontId="18" fillId="0" borderId="23" xfId="0" applyNumberFormat="1" applyFont="1" applyBorder="1" applyAlignment="1">
      <alignment vertical="center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7" borderId="16" xfId="0" applyFont="1" applyFill="1" applyBorder="1" applyAlignment="1" applyProtection="1">
      <alignment horizontal="center"/>
      <protection locked="0"/>
    </xf>
    <xf numFmtId="0" fontId="4" fillId="7" borderId="14" xfId="0" applyFont="1" applyFill="1" applyBorder="1" applyAlignment="1" applyProtection="1">
      <alignment horizontal="center"/>
      <protection locked="0"/>
    </xf>
    <xf numFmtId="0" fontId="4" fillId="7" borderId="12" xfId="0" applyFont="1" applyFill="1" applyBorder="1" applyAlignment="1" applyProtection="1">
      <alignment horizontal="center"/>
      <protection locked="0"/>
    </xf>
    <xf numFmtId="0" fontId="4" fillId="7" borderId="23" xfId="0" applyFont="1" applyFill="1" applyBorder="1" applyAlignment="1" applyProtection="1">
      <alignment horizontal="center" vertical="center"/>
      <protection locked="0"/>
    </xf>
    <xf numFmtId="0" fontId="11" fillId="4" borderId="23" xfId="0" applyFont="1" applyFill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39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7" fillId="6" borderId="37" xfId="0" applyFont="1" applyFill="1" applyBorder="1" applyAlignment="1">
      <alignment horizontal="center" vertical="center" wrapText="1"/>
    </xf>
    <xf numFmtId="0" fontId="7" fillId="6" borderId="42" xfId="0" applyFont="1" applyFill="1" applyBorder="1" applyAlignment="1">
      <alignment horizontal="center" vertical="center" wrapText="1"/>
    </xf>
    <xf numFmtId="0" fontId="7" fillId="6" borderId="39" xfId="0" applyFont="1" applyFill="1" applyBorder="1" applyAlignment="1">
      <alignment horizontal="center" vertical="center" wrapText="1"/>
    </xf>
    <xf numFmtId="0" fontId="7" fillId="6" borderId="41" xfId="0" applyFont="1" applyFill="1" applyBorder="1" applyAlignment="1">
      <alignment horizontal="center" vertical="center" wrapText="1"/>
    </xf>
    <xf numFmtId="0" fontId="7" fillId="3" borderId="37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8" borderId="15" xfId="0" applyFont="1" applyFill="1" applyBorder="1" applyAlignment="1">
      <alignment horizontal="center" vertical="center" textRotation="90" wrapText="1"/>
    </xf>
    <xf numFmtId="0" fontId="8" fillId="8" borderId="11" xfId="0" applyFont="1" applyFill="1" applyBorder="1" applyAlignment="1">
      <alignment horizontal="center" vertical="center" textRotation="90" wrapText="1"/>
    </xf>
    <xf numFmtId="0" fontId="8" fillId="9" borderId="15" xfId="0" applyFont="1" applyFill="1" applyBorder="1" applyAlignment="1">
      <alignment horizontal="center" vertical="center" textRotation="90" wrapText="1"/>
    </xf>
    <xf numFmtId="0" fontId="8" fillId="9" borderId="11" xfId="0" applyFont="1" applyFill="1" applyBorder="1" applyAlignment="1">
      <alignment horizontal="center" vertical="center" textRotation="90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textRotation="90" wrapText="1"/>
    </xf>
    <xf numFmtId="0" fontId="8" fillId="0" borderId="11" xfId="0" applyFont="1" applyBorder="1" applyAlignment="1">
      <alignment horizontal="center" vertical="center" textRotation="90" wrapText="1"/>
    </xf>
    <xf numFmtId="0" fontId="0" fillId="0" borderId="17" xfId="0" applyBorder="1" applyAlignment="1">
      <alignment horizontal="left"/>
    </xf>
    <xf numFmtId="0" fontId="0" fillId="0" borderId="23" xfId="0" applyBorder="1" applyAlignment="1">
      <alignment horizontal="center"/>
    </xf>
    <xf numFmtId="0" fontId="12" fillId="6" borderId="7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/>
    </xf>
    <xf numFmtId="0" fontId="6" fillId="8" borderId="8" xfId="0" applyFont="1" applyFill="1" applyBorder="1" applyAlignment="1">
      <alignment horizontal="center"/>
    </xf>
    <xf numFmtId="0" fontId="6" fillId="8" borderId="9" xfId="0" applyFont="1" applyFill="1" applyBorder="1" applyAlignment="1">
      <alignment horizontal="center"/>
    </xf>
    <xf numFmtId="0" fontId="6" fillId="9" borderId="7" xfId="0" applyFont="1" applyFill="1" applyBorder="1" applyAlignment="1">
      <alignment horizontal="center"/>
    </xf>
    <xf numFmtId="0" fontId="6" fillId="9" borderId="9" xfId="0" applyFont="1" applyFill="1" applyBorder="1" applyAlignment="1">
      <alignment horizontal="center"/>
    </xf>
    <xf numFmtId="0" fontId="8" fillId="7" borderId="15" xfId="0" applyFont="1" applyFill="1" applyBorder="1" applyAlignment="1">
      <alignment horizontal="center" vertical="center" textRotation="90" wrapText="1"/>
    </xf>
    <xf numFmtId="0" fontId="8" fillId="7" borderId="11" xfId="0" applyFont="1" applyFill="1" applyBorder="1" applyAlignment="1">
      <alignment horizontal="center" vertical="center" textRotation="90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10" borderId="19" xfId="0" applyFont="1" applyFill="1" applyBorder="1" applyAlignment="1">
      <alignment horizontal="center" vertical="center" wrapText="1"/>
    </xf>
    <xf numFmtId="0" fontId="11" fillId="10" borderId="26" xfId="0" applyFont="1" applyFill="1" applyBorder="1" applyAlignment="1">
      <alignment horizontal="center" vertical="center" wrapText="1"/>
    </xf>
    <xf numFmtId="0" fontId="11" fillId="10" borderId="2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37">
    <dxf>
      <font>
        <color theme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90" wrapText="1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numFmt numFmtId="19" formatCode="d/mm/yyyy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3B5E9"/>
      <color rgb="FFFFE699"/>
      <color rgb="FFA9D08E"/>
      <color rgb="FFF8CBAD"/>
      <color rgb="FFFF7C80"/>
      <color rgb="FF00FF00"/>
      <color rgb="FFCCFF99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219075</xdr:colOff>
      <xdr:row>36</xdr:row>
      <xdr:rowOff>47625</xdr:rowOff>
    </xdr:from>
    <xdr:to>
      <xdr:col>14</xdr:col>
      <xdr:colOff>485775</xdr:colOff>
      <xdr:row>36</xdr:row>
      <xdr:rowOff>344487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32F0073-DCA0-4B9C-99EC-0CB9C909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6800850"/>
          <a:ext cx="266700" cy="296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219076</xdr:colOff>
      <xdr:row>35</xdr:row>
      <xdr:rowOff>57150</xdr:rowOff>
    </xdr:from>
    <xdr:to>
      <xdr:col>14</xdr:col>
      <xdr:colOff>494472</xdr:colOff>
      <xdr:row>35</xdr:row>
      <xdr:rowOff>354495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FC283A8-6B5F-4DD1-9649-89573470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6" y="6410325"/>
          <a:ext cx="275396" cy="2973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238125</xdr:colOff>
      <xdr:row>34</xdr:row>
      <xdr:rowOff>19051</xdr:rowOff>
    </xdr:from>
    <xdr:to>
      <xdr:col>14</xdr:col>
      <xdr:colOff>499745</xdr:colOff>
      <xdr:row>34</xdr:row>
      <xdr:rowOff>316971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D217E3E-D62A-4288-A890-5A6D225B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7100" y="6238876"/>
          <a:ext cx="261620" cy="297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vmonroy/Downloads/E-GES-FM-007%20Formato%20matriz%20de%20riesgos%20Versi&#243;n%207%20%20Consolidado%202018%20%20final%20Agosto%202018-rosiiiita%20(1).xlsx" TargetMode="External"/><Relationship Id="rId1" Type="http://schemas.openxmlformats.org/officeDocument/2006/relationships/externalLinkPath" Target="/Users/vmonroy/Downloads/E-GES-FM-007%20Formato%20matriz%20de%20riesgos%20Versi&#243;n%207%20%20Consolidado%202018%20%20final%20Agosto%202018-rosiiiita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57300/Downloads/2019_Matriz_de_riesgos_Version_%20guia.xlsx" TargetMode="External"/><Relationship Id="rId1" Type="http://schemas.openxmlformats.org/officeDocument/2006/relationships/externalLinkPath" Target="/Users/57300/Downloads/2019_Matriz_de_riesgos_Version_%20gu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triz de Riesgos"/>
      <sheetName val="Instrucciones"/>
      <sheetName val="Matriz de Oportunidades"/>
      <sheetName val="Hoja2"/>
      <sheetName val="Hoja1"/>
    </sheetNames>
    <sheetDataSet>
      <sheetData sheetId="0"/>
      <sheetData sheetId="1"/>
      <sheetData sheetId="2"/>
      <sheetData sheetId="3">
        <row r="15">
          <cell r="G15" t="str">
            <v>1-1</v>
          </cell>
          <cell r="H15" t="str">
            <v>Bajo</v>
          </cell>
          <cell r="I15" t="str">
            <v xml:space="preserve">BAJO: Aceptar </v>
          </cell>
        </row>
        <row r="16">
          <cell r="G16" t="str">
            <v>1-2</v>
          </cell>
          <cell r="H16" t="str">
            <v>Bajo</v>
          </cell>
          <cell r="I16" t="str">
            <v xml:space="preserve">BAJO: Aceptar </v>
          </cell>
        </row>
        <row r="17">
          <cell r="G17" t="str">
            <v>1-3</v>
          </cell>
          <cell r="H17" t="str">
            <v>Bajo</v>
          </cell>
          <cell r="I17" t="str">
            <v xml:space="preserve">BAJO: Aceptar </v>
          </cell>
        </row>
        <row r="18">
          <cell r="G18" t="str">
            <v>1-4</v>
          </cell>
          <cell r="H18" t="str">
            <v>Moderado</v>
          </cell>
          <cell r="I18" t="str">
            <v xml:space="preserve">MODERADO: Asumir y revisar </v>
          </cell>
        </row>
        <row r="19">
          <cell r="G19" t="str">
            <v>1-5</v>
          </cell>
          <cell r="H19" t="str">
            <v>Alto</v>
          </cell>
          <cell r="I19" t="str">
            <v xml:space="preserve">ALTO: Reducir, evitar, compartir o transferir </v>
          </cell>
        </row>
        <row r="20">
          <cell r="G20" t="str">
            <v>2-1</v>
          </cell>
          <cell r="H20" t="str">
            <v>Bajo</v>
          </cell>
          <cell r="I20" t="str">
            <v xml:space="preserve">BAJO: Aceptar </v>
          </cell>
        </row>
        <row r="21">
          <cell r="G21" t="str">
            <v>2-2</v>
          </cell>
          <cell r="H21" t="str">
            <v>Bajo</v>
          </cell>
          <cell r="I21" t="str">
            <v xml:space="preserve">BAJO: Aceptar </v>
          </cell>
        </row>
        <row r="22">
          <cell r="G22" t="str">
            <v>2-3</v>
          </cell>
          <cell r="H22" t="str">
            <v>Moderado</v>
          </cell>
          <cell r="I22" t="str">
            <v xml:space="preserve">MODERADO: Asumir y revisar </v>
          </cell>
        </row>
        <row r="23">
          <cell r="G23" t="str">
            <v>2-4</v>
          </cell>
          <cell r="H23" t="str">
            <v>Alto</v>
          </cell>
          <cell r="I23" t="str">
            <v xml:space="preserve">ALTO: Reducir, evitar, compartir o transferir </v>
          </cell>
        </row>
        <row r="24">
          <cell r="G24" t="str">
            <v>2-5</v>
          </cell>
          <cell r="H24" t="str">
            <v>Alto</v>
          </cell>
          <cell r="I24" t="str">
            <v xml:space="preserve">ALTO: Reducir, evitar, compartir o transferir </v>
          </cell>
        </row>
        <row r="25">
          <cell r="G25" t="str">
            <v>3-1</v>
          </cell>
          <cell r="H25" t="str">
            <v>Moderado</v>
          </cell>
          <cell r="I25" t="str">
            <v xml:space="preserve">MODERADO: Asumir y revisar </v>
          </cell>
        </row>
        <row r="26">
          <cell r="G26" t="str">
            <v>3-2</v>
          </cell>
          <cell r="H26" t="str">
            <v>Moderado</v>
          </cell>
          <cell r="I26" t="str">
            <v xml:space="preserve">MODERADO: Asumir y revisar </v>
          </cell>
        </row>
        <row r="27">
          <cell r="G27" t="str">
            <v>3-3</v>
          </cell>
          <cell r="H27" t="str">
            <v>Alto</v>
          </cell>
          <cell r="I27" t="str">
            <v xml:space="preserve">ALTO: Reducir, evitar, compartir o transferir </v>
          </cell>
        </row>
        <row r="28">
          <cell r="G28" t="str">
            <v>3-4</v>
          </cell>
          <cell r="H28" t="str">
            <v>Alto</v>
          </cell>
          <cell r="I28" t="str">
            <v xml:space="preserve">ALTO: Reducir, evitar, compartir o transferir </v>
          </cell>
        </row>
        <row r="29">
          <cell r="G29" t="str">
            <v>3-5</v>
          </cell>
          <cell r="H29" t="str">
            <v>Extremadamente alto</v>
          </cell>
          <cell r="I29" t="str">
            <v xml:space="preserve">EXTREMADAMENTE ALTO: Reducir, evitar, compartir o transferir </v>
          </cell>
        </row>
        <row r="30">
          <cell r="G30" t="str">
            <v>4-1</v>
          </cell>
          <cell r="H30" t="str">
            <v>Alto</v>
          </cell>
          <cell r="I30" t="str">
            <v xml:space="preserve">ALTO: Reducir, evitar, compartir o transferir </v>
          </cell>
        </row>
        <row r="31">
          <cell r="G31" t="str">
            <v>4-2</v>
          </cell>
          <cell r="H31" t="str">
            <v>Alto</v>
          </cell>
          <cell r="I31" t="str">
            <v xml:space="preserve">ALTO: Reducir, evitar, compartir o transferir </v>
          </cell>
        </row>
        <row r="32">
          <cell r="G32" t="str">
            <v>4-3</v>
          </cell>
          <cell r="H32" t="str">
            <v>Extremadamente alto</v>
          </cell>
          <cell r="I32" t="str">
            <v xml:space="preserve">EXTREMADAMENTE ALTO: Reducir, evitar, compartir o transferir </v>
          </cell>
        </row>
        <row r="33">
          <cell r="G33" t="str">
            <v>4-4</v>
          </cell>
          <cell r="H33" t="str">
            <v>Extremadamente alto</v>
          </cell>
          <cell r="I33" t="str">
            <v xml:space="preserve">EXTREMADAMENTE ALTO: Reducir, evitar, compartir o transferir </v>
          </cell>
        </row>
        <row r="34">
          <cell r="G34" t="str">
            <v>4-5</v>
          </cell>
          <cell r="H34" t="str">
            <v>Extremadamente alto</v>
          </cell>
          <cell r="I34" t="str">
            <v xml:space="preserve">EXTREMADAMENTE ALTO: Reducir, evitar, compartir o transferir </v>
          </cell>
        </row>
        <row r="35">
          <cell r="G35" t="str">
            <v>5-1</v>
          </cell>
          <cell r="H35" t="str">
            <v>Alto</v>
          </cell>
          <cell r="I35" t="str">
            <v xml:space="preserve">ALTO: Reducir, evitar, compartir o transferir </v>
          </cell>
        </row>
        <row r="36">
          <cell r="G36" t="str">
            <v>5-2</v>
          </cell>
          <cell r="H36" t="str">
            <v>Extremadamente alto</v>
          </cell>
          <cell r="I36" t="str">
            <v xml:space="preserve">EXTREMADAMENTE ALTO: Reducir, evitar, compartir o transferir </v>
          </cell>
        </row>
        <row r="37">
          <cell r="G37" t="str">
            <v>5-3</v>
          </cell>
          <cell r="H37" t="str">
            <v>Extremadamente alto</v>
          </cell>
          <cell r="I37" t="str">
            <v xml:space="preserve">EXTREMADAMENTE ALTO: Reducir, evitar, compartir o transferir </v>
          </cell>
        </row>
        <row r="38">
          <cell r="G38" t="str">
            <v>5-4</v>
          </cell>
          <cell r="H38" t="str">
            <v>Extremadamente alto</v>
          </cell>
          <cell r="I38" t="str">
            <v xml:space="preserve">EXTREMADAMENTE ALTO: Reducir, evitar, compartir o transferir </v>
          </cell>
        </row>
        <row r="39">
          <cell r="G39" t="str">
            <v>5-5</v>
          </cell>
          <cell r="H39" t="str">
            <v>Extremadamente alto</v>
          </cell>
          <cell r="I39" t="str">
            <v xml:space="preserve">EXTREMADAMENTE ALTO: Reducir, evitar, compartir o transferir 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triz de Riesgos"/>
      <sheetName val="Hoja1"/>
      <sheetName val="Instrucciones"/>
      <sheetName val="Matriz de Oportunidades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5">
          <cell r="G15" t="str">
            <v>1-1</v>
          </cell>
          <cell r="H15" t="str">
            <v>Bajo</v>
          </cell>
          <cell r="I15" t="str">
            <v xml:space="preserve">BAJO: Aceptar </v>
          </cell>
        </row>
        <row r="16">
          <cell r="G16" t="str">
            <v>1-2</v>
          </cell>
          <cell r="H16" t="str">
            <v>Bajo</v>
          </cell>
          <cell r="I16" t="str">
            <v xml:space="preserve">BAJO: Aceptar </v>
          </cell>
        </row>
        <row r="17">
          <cell r="G17" t="str">
            <v>1-3</v>
          </cell>
          <cell r="H17" t="str">
            <v>Bajo</v>
          </cell>
          <cell r="I17" t="str">
            <v xml:space="preserve">BAJO: Aceptar </v>
          </cell>
        </row>
        <row r="18">
          <cell r="G18" t="str">
            <v>1-4</v>
          </cell>
          <cell r="H18" t="str">
            <v>Moderado</v>
          </cell>
          <cell r="I18" t="str">
            <v xml:space="preserve">MODERADO: Asumir y revisar </v>
          </cell>
        </row>
        <row r="19">
          <cell r="G19" t="str">
            <v>1-5</v>
          </cell>
          <cell r="H19" t="str">
            <v>Alto</v>
          </cell>
          <cell r="I19" t="str">
            <v xml:space="preserve">ALTO: Reducir, evitar, compartir o transferir </v>
          </cell>
        </row>
        <row r="20">
          <cell r="G20" t="str">
            <v>2-1</v>
          </cell>
          <cell r="H20" t="str">
            <v>Bajo</v>
          </cell>
          <cell r="I20" t="str">
            <v xml:space="preserve">BAJO: Aceptar </v>
          </cell>
        </row>
        <row r="21">
          <cell r="G21" t="str">
            <v>2-2</v>
          </cell>
          <cell r="H21" t="str">
            <v>Bajo</v>
          </cell>
          <cell r="I21" t="str">
            <v xml:space="preserve">BAJO: Aceptar </v>
          </cell>
        </row>
        <row r="22">
          <cell r="G22" t="str">
            <v>2-3</v>
          </cell>
          <cell r="H22" t="str">
            <v>Moderado</v>
          </cell>
          <cell r="I22" t="str">
            <v xml:space="preserve">MODERADO: Asumir y revisar </v>
          </cell>
        </row>
        <row r="23">
          <cell r="G23" t="str">
            <v>2-4</v>
          </cell>
          <cell r="H23" t="str">
            <v>Alto</v>
          </cell>
          <cell r="I23" t="str">
            <v xml:space="preserve">ALTO: Reducir, evitar, compartir o transferir </v>
          </cell>
        </row>
        <row r="24">
          <cell r="G24" t="str">
            <v>2-5</v>
          </cell>
          <cell r="H24" t="str">
            <v>Alto</v>
          </cell>
          <cell r="I24" t="str">
            <v xml:space="preserve">ALTO: Reducir, evitar, compartir o transferir </v>
          </cell>
        </row>
        <row r="25">
          <cell r="G25" t="str">
            <v>3-1</v>
          </cell>
          <cell r="H25" t="str">
            <v>Moderado</v>
          </cell>
          <cell r="I25" t="str">
            <v xml:space="preserve">MODERADO: Asumir y revisar </v>
          </cell>
        </row>
        <row r="26">
          <cell r="G26" t="str">
            <v>3-2</v>
          </cell>
          <cell r="H26" t="str">
            <v>Moderado</v>
          </cell>
          <cell r="I26" t="str">
            <v xml:space="preserve">MODERADO: Asumir y revisar </v>
          </cell>
        </row>
        <row r="27">
          <cell r="G27" t="str">
            <v>3-3</v>
          </cell>
          <cell r="H27" t="str">
            <v>Alto</v>
          </cell>
          <cell r="I27" t="str">
            <v xml:space="preserve">ALTO: Reducir, evitar, compartir o transferir </v>
          </cell>
        </row>
        <row r="28">
          <cell r="G28" t="str">
            <v>3-4</v>
          </cell>
          <cell r="H28" t="str">
            <v>Alto</v>
          </cell>
          <cell r="I28" t="str">
            <v xml:space="preserve">ALTO: Reducir, evitar, compartir o transferir </v>
          </cell>
        </row>
        <row r="29">
          <cell r="G29" t="str">
            <v>3-5</v>
          </cell>
          <cell r="H29" t="str">
            <v>Extremadamente alto</v>
          </cell>
          <cell r="I29" t="str">
            <v xml:space="preserve">EXTREMADAMENTE ALTO: Reducir, evitar, compartir o transferir </v>
          </cell>
        </row>
        <row r="30">
          <cell r="G30" t="str">
            <v>4-1</v>
          </cell>
          <cell r="H30" t="str">
            <v>Alto</v>
          </cell>
          <cell r="I30" t="str">
            <v xml:space="preserve">ALTO: Reducir, evitar, compartir o transferir </v>
          </cell>
        </row>
        <row r="31">
          <cell r="G31" t="str">
            <v>4-2</v>
          </cell>
          <cell r="H31" t="str">
            <v>Alto</v>
          </cell>
          <cell r="I31" t="str">
            <v xml:space="preserve">ALTO: Reducir, evitar, compartir o transferir </v>
          </cell>
        </row>
        <row r="32">
          <cell r="G32" t="str">
            <v>4-3</v>
          </cell>
          <cell r="H32" t="str">
            <v>Extremadamente alto</v>
          </cell>
          <cell r="I32" t="str">
            <v xml:space="preserve">EXTREMADAMENTE ALTO: Reducir, evitar, compartir o transferir </v>
          </cell>
        </row>
        <row r="33">
          <cell r="G33" t="str">
            <v>4-4</v>
          </cell>
          <cell r="H33" t="str">
            <v>Extremadamente alto</v>
          </cell>
          <cell r="I33" t="str">
            <v xml:space="preserve">EXTREMADAMENTE ALTO: Reducir, evitar, compartir o transferir </v>
          </cell>
        </row>
        <row r="34">
          <cell r="G34" t="str">
            <v>4-5</v>
          </cell>
          <cell r="H34" t="str">
            <v>Extremadamente alto</v>
          </cell>
          <cell r="I34" t="str">
            <v xml:space="preserve">EXTREMADAMENTE ALTO: Reducir, evitar, compartir o transferir </v>
          </cell>
        </row>
        <row r="35">
          <cell r="G35" t="str">
            <v>5-1</v>
          </cell>
          <cell r="H35" t="str">
            <v>Alto</v>
          </cell>
          <cell r="I35" t="str">
            <v xml:space="preserve">ALTO: Reducir, evitar, compartir o transferir </v>
          </cell>
        </row>
        <row r="36">
          <cell r="G36" t="str">
            <v>5-2</v>
          </cell>
          <cell r="H36" t="str">
            <v>Extremadamente alto</v>
          </cell>
          <cell r="I36" t="str">
            <v xml:space="preserve">EXTREMADAMENTE ALTO: Reducir, evitar, compartir o transferir </v>
          </cell>
        </row>
        <row r="37">
          <cell r="G37" t="str">
            <v>5-3</v>
          </cell>
          <cell r="H37" t="str">
            <v>Extremadamente alto</v>
          </cell>
          <cell r="I37" t="str">
            <v xml:space="preserve">EXTREMADAMENTE ALTO: Reducir, evitar, compartir o transferir </v>
          </cell>
        </row>
        <row r="38">
          <cell r="G38" t="str">
            <v>5-4</v>
          </cell>
          <cell r="H38" t="str">
            <v>Extremadamente alto</v>
          </cell>
          <cell r="I38" t="str">
            <v xml:space="preserve">EXTREMADAMENTE ALTO: Reducir, evitar, compartir o transferir </v>
          </cell>
        </row>
        <row r="39">
          <cell r="G39" t="str">
            <v>5-5</v>
          </cell>
          <cell r="H39" t="str">
            <v>Extremadamente alto</v>
          </cell>
          <cell r="I39" t="str">
            <v xml:space="preserve">EXTREMADAMENTE ALTO: Reducir, evitar, compartir o transferir 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9:Y15" totalsRowShown="0" headerRowDxfId="36" dataDxfId="34" headerRowBorderDxfId="35" tableBorderDxfId="33" totalsRowBorderDxfId="32">
  <autoFilter ref="A9:Y15" xr:uid="{00000000-0009-0000-0100-000001000000}"/>
  <tableColumns count="25">
    <tableColumn id="1" xr3:uid="{00000000-0010-0000-0000-000001000000}" name="N°" dataDxfId="31">
      <calculatedColumnFormula>+ROW()-9</calculatedColumnFormula>
    </tableColumn>
    <tableColumn id="2" xr3:uid="{00000000-0010-0000-0000-000002000000}" name="Proceso Contractual " dataDxfId="30"/>
    <tableColumn id="3" xr3:uid="{00000000-0010-0000-0000-000003000000}" name="Fecha de identificación" dataDxfId="29"/>
    <tableColumn id="4" xr3:uid="{00000000-0010-0000-0000-000004000000}" name="Descripción del Riesgo" dataDxfId="28"/>
    <tableColumn id="5" xr3:uid="{00000000-0010-0000-0000-000005000000}" name="¿Cuál puede ser la causa, el origen, o fuente del riesgo?" dataDxfId="27"/>
    <tableColumn id="6" xr3:uid="{00000000-0010-0000-0000-000006000000}" name="¿Cuáles pueden ser los efectos o consecuencias de la ocurrencia del riesgo?" dataDxfId="26"/>
    <tableColumn id="7" xr3:uid="{00000000-0010-0000-0000-000007000000}" name="Clase" dataDxfId="25"/>
    <tableColumn id="8" xr3:uid="{00000000-0010-0000-0000-000008000000}" name="Fuente" dataDxfId="24"/>
    <tableColumn id="9" xr3:uid="{00000000-0010-0000-0000-000009000000}" name="Etapa" dataDxfId="23"/>
    <tableColumn id="10" xr3:uid="{00000000-0010-0000-0000-00000A000000}" name="Tipo" dataDxfId="22"/>
    <tableColumn id="11" xr3:uid="{00000000-0010-0000-0000-00000B000000}" name="Probabilidad" dataDxfId="21"/>
    <tableColumn id="12" xr3:uid="{00000000-0010-0000-0000-00000C000000}" name="Impacto" dataDxfId="20"/>
    <tableColumn id="13" xr3:uid="{00000000-0010-0000-0000-00000D000000}" name="Valoración" dataDxfId="19">
      <calculatedColumnFormula>+Table1[[#This Row],[Probabilidad]]*Table1[[#This Row],[Impacto]]</calculatedColumnFormula>
    </tableColumn>
    <tableColumn id="14" xr3:uid="{00000000-0010-0000-0000-00000E000000}" name="Categoría" dataDxfId="18">
      <calculatedColumnFormula>IF(M10&lt;=3,"Bajo",IF(M10=4,"Moderado",IF(M10=5,"Moderado",IF(M10=6,"Moderado",IF(M10=7,"Alto",IF(M10=8,"Alto",IF(M10=9,"Alto",IF(M10=10,"Alto",IF(M10=11,"Alto",IF(M10=12,"Alto",IF(M10&gt;=15,"Extremo")))))))))))</calculatedColumnFormula>
    </tableColumn>
    <tableColumn id="15" xr3:uid="{00000000-0010-0000-0000-00000F000000}" name="Responsable del Riesgo" dataDxfId="17"/>
    <tableColumn id="16" xr3:uid="{00000000-0010-0000-0000-000010000000}" name="Tratamiento / Control a ser implementado" dataDxfId="16"/>
    <tableColumn id="26" xr3:uid="{00000000-0010-0000-0000-00001A000000}" name="¿Cuándo se inicia el tratamiento?" dataDxfId="15"/>
    <tableColumn id="27" xr3:uid="{00000000-0010-0000-0000-00001B000000}" name="¿Cuándo se completa el tratamiento?" dataDxfId="14"/>
    <tableColumn id="17" xr3:uid="{00000000-0010-0000-0000-000011000000}" name="Probabilidad " dataDxfId="13"/>
    <tableColumn id="18" xr3:uid="{00000000-0010-0000-0000-000012000000}" name="Impacto " dataDxfId="12"/>
    <tableColumn id="19" xr3:uid="{00000000-0010-0000-0000-000013000000}" name="Valoración luego del tratamiento" dataDxfId="11">
      <calculatedColumnFormula>+Table1[[#This Row],[Probabilidad ]]+Table1[[#This Row],[Impacto ]]</calculatedColumnFormula>
    </tableColumn>
    <tableColumn id="20" xr3:uid="{00000000-0010-0000-0000-000014000000}" name="Categoría " dataDxfId="10">
      <calculatedColumnFormula>IF(U10&lt;=3,"Bajo",IF(U10=4,"Moderado",IF(U10=5,"Moderado",IF(U10=6,"Moderado",IF(U10=7,"Alto",IF(U10=8,"Alto",IF(U10=9,"Alto",IF(U10=10,"Alto",IF(U10=11,"Alto",IF(U10=12,"Alto",IF(U10&gt;=15,"Extremo")))))))))))</calculatedColumnFormula>
    </tableColumn>
    <tableColumn id="21" xr3:uid="{00000000-0010-0000-0000-000015000000}" name="Responsable del Tratamiento" dataDxfId="9"/>
    <tableColumn id="24" xr3:uid="{00000000-0010-0000-0000-000018000000}" name="¿Cómo se realiza el monitoreo?" dataDxfId="8"/>
    <tableColumn id="25" xr3:uid="{00000000-0010-0000-0000-000019000000}" name="Periodicidad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workbookViewId="0">
      <selection activeCell="H5" sqref="H5"/>
    </sheetView>
  </sheetViews>
  <sheetFormatPr baseColWidth="10" defaultColWidth="11.44140625" defaultRowHeight="14.4" x14ac:dyDescent="0.3"/>
  <cols>
    <col min="1" max="1" width="9.88671875" bestFit="1" customWidth="1"/>
    <col min="2" max="2" width="7.88671875" bestFit="1" customWidth="1"/>
    <col min="3" max="3" width="14" bestFit="1" customWidth="1"/>
    <col min="4" max="4" width="35.33203125" bestFit="1" customWidth="1"/>
    <col min="5" max="5" width="12.33203125" bestFit="1" customWidth="1"/>
    <col min="6" max="6" width="13.109375" bestFit="1" customWidth="1"/>
    <col min="7" max="7" width="16.109375" bestFit="1" customWidth="1"/>
    <col min="8" max="8" width="16.6640625" bestFit="1" customWidth="1"/>
  </cols>
  <sheetData>
    <row r="1" spans="1:9" x14ac:dyDescent="0.3">
      <c r="A1" t="s">
        <v>22</v>
      </c>
      <c r="B1" t="s">
        <v>25</v>
      </c>
      <c r="C1" t="s">
        <v>28</v>
      </c>
      <c r="D1" t="s">
        <v>58</v>
      </c>
      <c r="E1" t="s">
        <v>39</v>
      </c>
      <c r="F1" t="s">
        <v>36</v>
      </c>
      <c r="G1" t="s">
        <v>45</v>
      </c>
      <c r="H1" t="s">
        <v>64</v>
      </c>
      <c r="I1" t="s">
        <v>98</v>
      </c>
    </row>
    <row r="2" spans="1:9" x14ac:dyDescent="0.3">
      <c r="A2" t="s">
        <v>23</v>
      </c>
      <c r="B2" t="s">
        <v>26</v>
      </c>
      <c r="C2" t="s">
        <v>29</v>
      </c>
      <c r="D2" t="s">
        <v>49</v>
      </c>
      <c r="E2" t="s">
        <v>40</v>
      </c>
      <c r="F2" t="s">
        <v>33</v>
      </c>
      <c r="G2" t="s">
        <v>46</v>
      </c>
      <c r="H2" t="s">
        <v>100</v>
      </c>
      <c r="I2" t="s">
        <v>96</v>
      </c>
    </row>
    <row r="3" spans="1:9" x14ac:dyDescent="0.3">
      <c r="A3" t="s">
        <v>24</v>
      </c>
      <c r="B3" t="s">
        <v>27</v>
      </c>
      <c r="C3" t="s">
        <v>30</v>
      </c>
      <c r="D3" t="s">
        <v>50</v>
      </c>
      <c r="E3" t="s">
        <v>41</v>
      </c>
      <c r="F3" t="s">
        <v>34</v>
      </c>
      <c r="G3" t="s">
        <v>47</v>
      </c>
      <c r="H3" t="s">
        <v>63</v>
      </c>
      <c r="I3" t="s">
        <v>97</v>
      </c>
    </row>
    <row r="4" spans="1:9" x14ac:dyDescent="0.3">
      <c r="C4" t="s">
        <v>31</v>
      </c>
      <c r="D4" t="s">
        <v>51</v>
      </c>
      <c r="E4" t="s">
        <v>44</v>
      </c>
      <c r="F4" t="s">
        <v>35</v>
      </c>
      <c r="G4" t="s">
        <v>48</v>
      </c>
      <c r="H4" t="s">
        <v>101</v>
      </c>
    </row>
    <row r="5" spans="1:9" x14ac:dyDescent="0.3">
      <c r="C5" t="s">
        <v>32</v>
      </c>
      <c r="D5" t="s">
        <v>52</v>
      </c>
      <c r="E5" t="s">
        <v>42</v>
      </c>
      <c r="F5" t="s">
        <v>37</v>
      </c>
      <c r="G5" t="s">
        <v>77</v>
      </c>
    </row>
    <row r="6" spans="1:9" x14ac:dyDescent="0.3">
      <c r="C6" t="s">
        <v>32</v>
      </c>
      <c r="D6" t="s">
        <v>52</v>
      </c>
      <c r="E6" t="s">
        <v>42</v>
      </c>
      <c r="F6" t="s">
        <v>37</v>
      </c>
    </row>
    <row r="7" spans="1:9" x14ac:dyDescent="0.3">
      <c r="C7" t="s">
        <v>32</v>
      </c>
      <c r="D7" t="s">
        <v>52</v>
      </c>
      <c r="E7" t="s">
        <v>42</v>
      </c>
      <c r="F7" t="s">
        <v>37</v>
      </c>
    </row>
    <row r="8" spans="1:9" x14ac:dyDescent="0.3">
      <c r="D8" t="s">
        <v>53</v>
      </c>
      <c r="E8" t="s">
        <v>43</v>
      </c>
      <c r="F8" t="s">
        <v>38</v>
      </c>
    </row>
    <row r="9" spans="1:9" x14ac:dyDescent="0.3">
      <c r="D9" t="s">
        <v>54</v>
      </c>
    </row>
    <row r="10" spans="1:9" x14ac:dyDescent="0.3">
      <c r="D10" t="s">
        <v>55</v>
      </c>
    </row>
    <row r="11" spans="1:9" x14ac:dyDescent="0.3">
      <c r="D11" t="s">
        <v>94</v>
      </c>
    </row>
    <row r="12" spans="1:9" x14ac:dyDescent="0.3">
      <c r="D12" t="s">
        <v>95</v>
      </c>
    </row>
    <row r="13" spans="1:9" x14ac:dyDescent="0.3">
      <c r="D13" t="s">
        <v>56</v>
      </c>
    </row>
    <row r="14" spans="1:9" x14ac:dyDescent="0.3">
      <c r="D14" t="s">
        <v>57</v>
      </c>
    </row>
  </sheetData>
  <pageMargins left="0.7" right="0.7" top="0.75" bottom="0.75" header="0.3" footer="0.3"/>
  <headerFooter>
    <oddHeader>&amp;L&amp;"Aptos"&amp;15&amp;K000000 Información Pública Clasificada&amp;1#_x000D_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Y17"/>
  <sheetViews>
    <sheetView tabSelected="1" topLeftCell="A12" zoomScale="132" zoomScaleNormal="100" workbookViewId="0">
      <selection activeCell="F15" sqref="F15"/>
    </sheetView>
  </sheetViews>
  <sheetFormatPr baseColWidth="10" defaultColWidth="11.44140625" defaultRowHeight="14.4" x14ac:dyDescent="0.3"/>
  <cols>
    <col min="1" max="1" width="7.33203125" customWidth="1"/>
    <col min="2" max="2" width="11.44140625" style="16"/>
    <col min="3" max="3" width="9.33203125" style="16" customWidth="1"/>
    <col min="4" max="4" width="24.33203125" style="16" customWidth="1"/>
    <col min="5" max="5" width="19.88671875" style="16" customWidth="1"/>
    <col min="6" max="6" width="19.44140625" style="16" customWidth="1"/>
    <col min="7" max="7" width="3.44140625" style="16" customWidth="1"/>
    <col min="8" max="8" width="3.109375" style="16" customWidth="1"/>
    <col min="9" max="10" width="3.44140625" style="16" customWidth="1"/>
    <col min="11" max="11" width="2.88671875" style="16" customWidth="1"/>
    <col min="12" max="12" width="3.44140625" style="16" customWidth="1"/>
    <col min="13" max="13" width="2.88671875" customWidth="1"/>
    <col min="14" max="14" width="8.44140625" customWidth="1"/>
    <col min="15" max="15" width="6.6640625" style="16" customWidth="1"/>
    <col min="16" max="16" width="20.6640625" style="16" customWidth="1"/>
    <col min="17" max="18" width="17.44140625" style="16" customWidth="1"/>
    <col min="19" max="19" width="2.6640625" style="16" customWidth="1"/>
    <col min="20" max="20" width="2.44140625" style="16" customWidth="1"/>
    <col min="21" max="21" width="3.44140625" customWidth="1"/>
    <col min="22" max="22" width="6.44140625" customWidth="1"/>
    <col min="23" max="23" width="4.88671875" style="16" customWidth="1"/>
    <col min="24" max="24" width="16.44140625" style="16" customWidth="1"/>
    <col min="25" max="25" width="11.88671875" style="16" customWidth="1"/>
  </cols>
  <sheetData>
    <row r="1" spans="1:25" x14ac:dyDescent="0.3">
      <c r="A1" s="66" t="s">
        <v>82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8"/>
    </row>
    <row r="2" spans="1:25" ht="45" customHeight="1" thickBot="1" x14ac:dyDescent="0.35">
      <c r="A2" s="69" t="s">
        <v>117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1"/>
    </row>
    <row r="3" spans="1:25" x14ac:dyDescent="0.3">
      <c r="A3" s="1"/>
      <c r="B3" s="2"/>
      <c r="C3" s="2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4"/>
      <c r="Y3" s="5"/>
    </row>
    <row r="4" spans="1:25" x14ac:dyDescent="0.3">
      <c r="A4" s="18" t="s">
        <v>86</v>
      </c>
      <c r="B4" s="9"/>
      <c r="C4" s="10"/>
      <c r="D4"/>
      <c r="E4"/>
      <c r="F4" s="21"/>
      <c r="G4" s="9" t="s">
        <v>83</v>
      </c>
      <c r="H4" s="18"/>
      <c r="I4"/>
      <c r="J4" s="75"/>
      <c r="K4" s="75"/>
      <c r="L4" s="75"/>
      <c r="M4" s="75"/>
      <c r="N4" s="6" t="s">
        <v>84</v>
      </c>
      <c r="O4" s="18"/>
      <c r="P4" s="21"/>
      <c r="Q4" s="9" t="s">
        <v>85</v>
      </c>
      <c r="R4" s="24"/>
      <c r="S4" s="23"/>
      <c r="T4" s="18"/>
      <c r="U4" s="18"/>
      <c r="V4" s="18"/>
      <c r="W4" s="9"/>
      <c r="X4" s="7"/>
      <c r="Y4" s="8"/>
    </row>
    <row r="5" spans="1:25" ht="15" thickBot="1" x14ac:dyDescent="0.35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4"/>
    </row>
    <row r="6" spans="1:25" x14ac:dyDescent="0.3">
      <c r="A6" s="83" t="s">
        <v>81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</row>
    <row r="7" spans="1:25" ht="35.25" customHeight="1" x14ac:dyDescent="0.3">
      <c r="A7" s="88" t="s">
        <v>10</v>
      </c>
      <c r="B7" s="89"/>
      <c r="C7" s="89"/>
      <c r="D7" s="89"/>
      <c r="E7" s="89"/>
      <c r="F7" s="89"/>
      <c r="G7" s="89"/>
      <c r="H7" s="89"/>
      <c r="I7" s="89"/>
      <c r="J7" s="90"/>
      <c r="K7" s="77" t="s">
        <v>88</v>
      </c>
      <c r="L7" s="78"/>
      <c r="M7" s="78"/>
      <c r="N7" s="78"/>
      <c r="O7" s="79"/>
      <c r="P7" s="94" t="s">
        <v>11</v>
      </c>
      <c r="Q7" s="95"/>
      <c r="R7" s="96"/>
      <c r="S7" s="76" t="s">
        <v>87</v>
      </c>
      <c r="T7" s="76"/>
      <c r="U7" s="76"/>
      <c r="V7" s="76"/>
      <c r="W7" s="76"/>
      <c r="X7" s="84" t="s">
        <v>12</v>
      </c>
      <c r="Y7" s="85"/>
    </row>
    <row r="8" spans="1:25" s="11" customFormat="1" ht="48" customHeight="1" x14ac:dyDescent="0.3">
      <c r="A8" s="91"/>
      <c r="B8" s="92"/>
      <c r="C8" s="92"/>
      <c r="D8" s="92"/>
      <c r="E8" s="92"/>
      <c r="F8" s="92"/>
      <c r="G8" s="92"/>
      <c r="H8" s="92"/>
      <c r="I8" s="92"/>
      <c r="J8" s="93"/>
      <c r="K8" s="80"/>
      <c r="L8" s="81"/>
      <c r="M8" s="81"/>
      <c r="N8" s="81"/>
      <c r="O8" s="82"/>
      <c r="P8" s="97"/>
      <c r="Q8" s="98"/>
      <c r="R8" s="99"/>
      <c r="S8" s="76"/>
      <c r="T8" s="76"/>
      <c r="U8" s="76"/>
      <c r="V8" s="76"/>
      <c r="W8" s="76"/>
      <c r="X8" s="86"/>
      <c r="Y8" s="87"/>
    </row>
    <row r="9" spans="1:25" ht="81" customHeight="1" x14ac:dyDescent="0.3">
      <c r="A9" s="12" t="s">
        <v>13</v>
      </c>
      <c r="B9" s="13" t="s">
        <v>59</v>
      </c>
      <c r="C9" s="13" t="s">
        <v>60</v>
      </c>
      <c r="D9" s="12" t="s">
        <v>61</v>
      </c>
      <c r="E9" s="12" t="s">
        <v>20</v>
      </c>
      <c r="F9" s="12" t="s">
        <v>62</v>
      </c>
      <c r="G9" s="13" t="s">
        <v>0</v>
      </c>
      <c r="H9" s="13" t="s">
        <v>1</v>
      </c>
      <c r="I9" s="13" t="s">
        <v>2</v>
      </c>
      <c r="J9" s="13" t="s">
        <v>3</v>
      </c>
      <c r="K9" s="14" t="s">
        <v>4</v>
      </c>
      <c r="L9" s="14" t="s">
        <v>5</v>
      </c>
      <c r="M9" s="14" t="s">
        <v>6</v>
      </c>
      <c r="N9" s="14" t="s">
        <v>92</v>
      </c>
      <c r="O9" s="14" t="s">
        <v>78</v>
      </c>
      <c r="P9" s="15" t="s">
        <v>14</v>
      </c>
      <c r="Q9" s="15" t="s">
        <v>18</v>
      </c>
      <c r="R9" s="15" t="s">
        <v>19</v>
      </c>
      <c r="S9" s="14" t="s">
        <v>89</v>
      </c>
      <c r="T9" s="14" t="s">
        <v>90</v>
      </c>
      <c r="U9" s="14" t="s">
        <v>17</v>
      </c>
      <c r="V9" s="14" t="s">
        <v>91</v>
      </c>
      <c r="W9" s="14" t="s">
        <v>76</v>
      </c>
      <c r="X9" s="22" t="s">
        <v>15</v>
      </c>
      <c r="Y9" s="22" t="s">
        <v>16</v>
      </c>
    </row>
    <row r="10" spans="1:25" s="11" customFormat="1" ht="105" customHeight="1" x14ac:dyDescent="0.3">
      <c r="A10" s="19">
        <f>+ROW()-9</f>
        <v>1</v>
      </c>
      <c r="B10" s="40" t="s">
        <v>102</v>
      </c>
      <c r="C10" s="41">
        <v>46143</v>
      </c>
      <c r="D10" s="40" t="s">
        <v>103</v>
      </c>
      <c r="E10" s="40" t="s">
        <v>109</v>
      </c>
      <c r="F10" s="40" t="s">
        <v>110</v>
      </c>
      <c r="G10" s="42" t="s">
        <v>23</v>
      </c>
      <c r="H10" s="42" t="s">
        <v>26</v>
      </c>
      <c r="I10" s="42" t="s">
        <v>31</v>
      </c>
      <c r="J10" s="42" t="s">
        <v>95</v>
      </c>
      <c r="K10" s="40">
        <v>1</v>
      </c>
      <c r="L10" s="40">
        <v>5</v>
      </c>
      <c r="M10" s="19">
        <v>5</v>
      </c>
      <c r="N10" s="20" t="str">
        <f t="shared" ref="N10:N15" si="0">IF(M10&lt;=3,"Bajo",IF(M10=4,"Moderado",IF(M10=5,"Moderado",IF(M10=6,"Moderado",IF(M10=7,"Alto",IF(M10=8,"Alto",IF(M10=9,"Alto",IF(M10=10,"Alto",IF(M10=11,"Alto",IF(M10=12,"Alto",IF(M10&gt;=15,"Extremo")))))))))))</f>
        <v>Moderado</v>
      </c>
      <c r="O10" s="42" t="s">
        <v>101</v>
      </c>
      <c r="P10" s="40" t="s">
        <v>136</v>
      </c>
      <c r="Q10" s="41" t="s">
        <v>127</v>
      </c>
      <c r="R10" s="41" t="s">
        <v>128</v>
      </c>
      <c r="S10" s="40">
        <v>1</v>
      </c>
      <c r="T10" s="40">
        <v>1</v>
      </c>
      <c r="U10" s="19">
        <v>1</v>
      </c>
      <c r="V10" s="20" t="str">
        <f t="shared" ref="V10:V15" si="1">IF(U10&lt;=3,"Bajo",IF(U10=4,"Moderado",IF(U10=5,"Moderado",IF(U10=6,"Moderado",IF(U10=7,"Alto",IF(U10=8,"Alto",IF(U10=9,"Alto",IF(U10=10,"Alto",IF(U10=11,"Alto",IF(U10=12,"Alto",IF(U10&gt;=15,"Extremo")))))))))))</f>
        <v>Bajo</v>
      </c>
      <c r="W10" s="42" t="s">
        <v>100</v>
      </c>
      <c r="X10" s="40" t="s">
        <v>129</v>
      </c>
      <c r="Y10" s="40" t="s">
        <v>135</v>
      </c>
    </row>
    <row r="11" spans="1:25" s="11" customFormat="1" ht="69" customHeight="1" x14ac:dyDescent="0.3">
      <c r="A11" s="19">
        <f t="shared" ref="A11:A15" si="2">+ROW()-9</f>
        <v>2</v>
      </c>
      <c r="B11" s="40" t="s">
        <v>102</v>
      </c>
      <c r="C11" s="41">
        <v>46143</v>
      </c>
      <c r="D11" s="40" t="s">
        <v>104</v>
      </c>
      <c r="E11" s="40" t="s">
        <v>111</v>
      </c>
      <c r="F11" s="40" t="s">
        <v>112</v>
      </c>
      <c r="G11" s="42" t="s">
        <v>24</v>
      </c>
      <c r="H11" s="42" t="s">
        <v>27</v>
      </c>
      <c r="I11" s="42" t="s">
        <v>31</v>
      </c>
      <c r="J11" s="42" t="s">
        <v>95</v>
      </c>
      <c r="K11" s="40">
        <v>3</v>
      </c>
      <c r="L11" s="40">
        <v>4</v>
      </c>
      <c r="M11" s="19">
        <v>12</v>
      </c>
      <c r="N11" s="20" t="str">
        <f t="shared" si="0"/>
        <v>Alto</v>
      </c>
      <c r="O11" s="42" t="s">
        <v>100</v>
      </c>
      <c r="P11" s="40" t="s">
        <v>121</v>
      </c>
      <c r="Q11" s="41" t="s">
        <v>127</v>
      </c>
      <c r="R11" s="41" t="s">
        <v>128</v>
      </c>
      <c r="S11" s="40">
        <v>2</v>
      </c>
      <c r="T11" s="40">
        <v>1</v>
      </c>
      <c r="U11" s="19">
        <f>+Table1[[#This Row],[Probabilidad ]]+Table1[[#This Row],[Impacto ]]</f>
        <v>3</v>
      </c>
      <c r="V11" s="20" t="str">
        <f t="shared" si="1"/>
        <v>Bajo</v>
      </c>
      <c r="W11" s="42" t="s">
        <v>100</v>
      </c>
      <c r="X11" s="40" t="s">
        <v>129</v>
      </c>
      <c r="Y11" s="40" t="s">
        <v>135</v>
      </c>
    </row>
    <row r="12" spans="1:25" s="11" customFormat="1" ht="87" customHeight="1" x14ac:dyDescent="0.3">
      <c r="A12" s="19">
        <f t="shared" si="2"/>
        <v>3</v>
      </c>
      <c r="B12" s="40" t="s">
        <v>102</v>
      </c>
      <c r="C12" s="41">
        <v>46143</v>
      </c>
      <c r="D12" s="40" t="s">
        <v>105</v>
      </c>
      <c r="E12" s="40" t="s">
        <v>113</v>
      </c>
      <c r="F12" s="40" t="s">
        <v>118</v>
      </c>
      <c r="G12" s="42" t="s">
        <v>23</v>
      </c>
      <c r="H12" s="42" t="s">
        <v>27</v>
      </c>
      <c r="I12" s="42" t="s">
        <v>31</v>
      </c>
      <c r="J12" s="42" t="s">
        <v>52</v>
      </c>
      <c r="K12" s="40">
        <v>5</v>
      </c>
      <c r="L12" s="40">
        <v>4</v>
      </c>
      <c r="M12" s="19">
        <f>+Table1[[#This Row],[Probabilidad]]*Table1[[#This Row],[Impacto]]</f>
        <v>20</v>
      </c>
      <c r="N12" s="20" t="str">
        <f t="shared" si="0"/>
        <v>Extremo</v>
      </c>
      <c r="O12" s="42" t="s">
        <v>101</v>
      </c>
      <c r="P12" s="40" t="s">
        <v>123</v>
      </c>
      <c r="Q12" s="41" t="s">
        <v>127</v>
      </c>
      <c r="R12" s="41" t="s">
        <v>128</v>
      </c>
      <c r="S12" s="40">
        <v>1</v>
      </c>
      <c r="T12" s="40">
        <v>2</v>
      </c>
      <c r="U12" s="19">
        <f>+Table1[[#This Row],[Probabilidad ]]+Table1[[#This Row],[Impacto ]]</f>
        <v>3</v>
      </c>
      <c r="V12" s="20" t="str">
        <f t="shared" si="1"/>
        <v>Bajo</v>
      </c>
      <c r="W12" s="42" t="s">
        <v>100</v>
      </c>
      <c r="X12" s="40" t="s">
        <v>130</v>
      </c>
      <c r="Y12" s="40" t="s">
        <v>135</v>
      </c>
    </row>
    <row r="13" spans="1:25" s="11" customFormat="1" ht="69" customHeight="1" x14ac:dyDescent="0.3">
      <c r="A13" s="19">
        <f t="shared" si="2"/>
        <v>4</v>
      </c>
      <c r="B13" s="40" t="s">
        <v>102</v>
      </c>
      <c r="C13" s="41">
        <v>46143</v>
      </c>
      <c r="D13" s="40" t="s">
        <v>106</v>
      </c>
      <c r="E13" s="40" t="s">
        <v>114</v>
      </c>
      <c r="F13" s="40" t="s">
        <v>119</v>
      </c>
      <c r="G13" s="42" t="s">
        <v>24</v>
      </c>
      <c r="H13" s="42" t="s">
        <v>26</v>
      </c>
      <c r="I13" s="42" t="s">
        <v>31</v>
      </c>
      <c r="J13" s="42" t="s">
        <v>55</v>
      </c>
      <c r="K13" s="40">
        <v>3</v>
      </c>
      <c r="L13" s="40">
        <v>3</v>
      </c>
      <c r="M13" s="19">
        <f>+Table1[[#This Row],[Probabilidad]]*Table1[[#This Row],[Impacto]]</f>
        <v>9</v>
      </c>
      <c r="N13" s="20" t="str">
        <f t="shared" si="0"/>
        <v>Alto</v>
      </c>
      <c r="O13" s="42" t="s">
        <v>63</v>
      </c>
      <c r="P13" s="40" t="s">
        <v>124</v>
      </c>
      <c r="Q13" s="41" t="s">
        <v>127</v>
      </c>
      <c r="R13" s="41" t="s">
        <v>128</v>
      </c>
      <c r="S13" s="40">
        <v>1</v>
      </c>
      <c r="T13" s="40">
        <v>1</v>
      </c>
      <c r="U13" s="19">
        <f>+Table1[[#This Row],[Probabilidad ]]+Table1[[#This Row],[Impacto ]]</f>
        <v>2</v>
      </c>
      <c r="V13" s="20" t="str">
        <f t="shared" si="1"/>
        <v>Bajo</v>
      </c>
      <c r="W13" s="42" t="s">
        <v>100</v>
      </c>
      <c r="X13" s="40" t="s">
        <v>131</v>
      </c>
      <c r="Y13" s="40" t="s">
        <v>134</v>
      </c>
    </row>
    <row r="14" spans="1:25" s="11" customFormat="1" ht="93" customHeight="1" x14ac:dyDescent="0.3">
      <c r="A14" s="19">
        <f t="shared" si="2"/>
        <v>5</v>
      </c>
      <c r="B14" s="40" t="s">
        <v>102</v>
      </c>
      <c r="C14" s="41">
        <v>46143</v>
      </c>
      <c r="D14" s="40" t="s">
        <v>107</v>
      </c>
      <c r="E14" s="40" t="s">
        <v>115</v>
      </c>
      <c r="F14" s="40" t="s">
        <v>137</v>
      </c>
      <c r="G14" s="42" t="s">
        <v>24</v>
      </c>
      <c r="H14" s="42" t="s">
        <v>26</v>
      </c>
      <c r="I14" s="42" t="s">
        <v>31</v>
      </c>
      <c r="J14" s="42" t="s">
        <v>55</v>
      </c>
      <c r="K14" s="40">
        <v>1</v>
      </c>
      <c r="L14" s="40">
        <v>3</v>
      </c>
      <c r="M14" s="19">
        <f>+Table1[[#This Row],[Probabilidad]]*Table1[[#This Row],[Impacto]]</f>
        <v>3</v>
      </c>
      <c r="N14" s="20" t="str">
        <f t="shared" si="0"/>
        <v>Bajo</v>
      </c>
      <c r="O14" s="42" t="s">
        <v>63</v>
      </c>
      <c r="P14" s="40" t="s">
        <v>125</v>
      </c>
      <c r="Q14" s="41" t="s">
        <v>127</v>
      </c>
      <c r="R14" s="41" t="s">
        <v>128</v>
      </c>
      <c r="S14" s="40">
        <v>2</v>
      </c>
      <c r="T14" s="40">
        <v>1</v>
      </c>
      <c r="U14" s="19">
        <v>3</v>
      </c>
      <c r="V14" s="20" t="str">
        <f t="shared" si="1"/>
        <v>Bajo</v>
      </c>
      <c r="W14" s="42" t="s">
        <v>63</v>
      </c>
      <c r="X14" s="40" t="s">
        <v>132</v>
      </c>
      <c r="Y14" s="40" t="s">
        <v>134</v>
      </c>
    </row>
    <row r="15" spans="1:25" s="11" customFormat="1" ht="69" customHeight="1" x14ac:dyDescent="0.3">
      <c r="A15" s="19">
        <f t="shared" si="2"/>
        <v>6</v>
      </c>
      <c r="B15" s="40" t="s">
        <v>102</v>
      </c>
      <c r="C15" s="41">
        <v>46143</v>
      </c>
      <c r="D15" s="40" t="s">
        <v>108</v>
      </c>
      <c r="E15" s="40" t="s">
        <v>116</v>
      </c>
      <c r="F15" s="40" t="s">
        <v>120</v>
      </c>
      <c r="G15" s="42" t="s">
        <v>24</v>
      </c>
      <c r="H15" s="42" t="s">
        <v>27</v>
      </c>
      <c r="I15" s="42" t="s">
        <v>31</v>
      </c>
      <c r="J15" s="42" t="s">
        <v>55</v>
      </c>
      <c r="K15" s="40">
        <v>1</v>
      </c>
      <c r="L15" s="40">
        <v>3</v>
      </c>
      <c r="M15" s="19">
        <f>+Table1[[#This Row],[Probabilidad]]*Table1[[#This Row],[Impacto]]</f>
        <v>3</v>
      </c>
      <c r="N15" s="20" t="str">
        <f t="shared" si="0"/>
        <v>Bajo</v>
      </c>
      <c r="O15" s="42" t="s">
        <v>63</v>
      </c>
      <c r="P15" s="40" t="s">
        <v>126</v>
      </c>
      <c r="Q15" s="41" t="s">
        <v>127</v>
      </c>
      <c r="R15" s="41" t="s">
        <v>128</v>
      </c>
      <c r="S15" s="40">
        <v>1</v>
      </c>
      <c r="T15" s="40">
        <v>4</v>
      </c>
      <c r="U15" s="19">
        <f>+Table1[[#This Row],[Probabilidad ]]+Table1[[#This Row],[Impacto ]]</f>
        <v>5</v>
      </c>
      <c r="V15" s="20" t="str">
        <f t="shared" si="1"/>
        <v>Moderado</v>
      </c>
      <c r="W15" s="42" t="s">
        <v>101</v>
      </c>
      <c r="X15" s="40" t="s">
        <v>133</v>
      </c>
      <c r="Y15" s="40" t="s">
        <v>134</v>
      </c>
    </row>
    <row r="17" spans="1:25" x14ac:dyDescent="0.3">
      <c r="A17" s="83" t="s">
        <v>81</v>
      </c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</row>
  </sheetData>
  <sheetProtection insertRows="0" sort="0"/>
  <mergeCells count="11">
    <mergeCell ref="A17:Y17"/>
    <mergeCell ref="A6:Y6"/>
    <mergeCell ref="X7:Y8"/>
    <mergeCell ref="A7:J8"/>
    <mergeCell ref="P7:R8"/>
    <mergeCell ref="A1:Y1"/>
    <mergeCell ref="A2:Y2"/>
    <mergeCell ref="A5:Y5"/>
    <mergeCell ref="J4:M4"/>
    <mergeCell ref="S7:W8"/>
    <mergeCell ref="K7:O8"/>
  </mergeCells>
  <phoneticPr fontId="10" type="noConversion"/>
  <conditionalFormatting sqref="N10:N15 V10:V15">
    <cfRule type="cellIs" dxfId="6" priority="5" operator="equal">
      <formula>"Extremo"</formula>
    </cfRule>
    <cfRule type="cellIs" dxfId="5" priority="6" operator="equal">
      <formula>"Alto"</formula>
    </cfRule>
    <cfRule type="cellIs" dxfId="4" priority="7" operator="equal">
      <formula>"Moderado"</formula>
    </cfRule>
    <cfRule type="cellIs" dxfId="3" priority="8" operator="equal">
      <formula>"Bajo"</formula>
    </cfRule>
  </conditionalFormatting>
  <pageMargins left="0.7" right="0.7" top="0.75" bottom="0.75" header="0.3" footer="0.3"/>
  <headerFooter>
    <oddHeader>&amp;L&amp;"Aptos"&amp;15&amp;K000000 Información Pública Clasificada&amp;1#_x000D_</oddHeader>
  </headerFooter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100-000000000000}">
          <x14:formula1>
            <xm:f>LookupTable!$B$2:$B$3</xm:f>
          </x14:formula1>
          <xm:sqref>H10:H15</xm:sqref>
        </x14:dataValidation>
        <x14:dataValidation type="list" allowBlank="1" showInputMessage="1" showErrorMessage="1" xr:uid="{00000000-0002-0000-0100-000001000000}">
          <x14:formula1>
            <xm:f>LookupTable!$C$2:$C$7</xm:f>
          </x14:formula1>
          <xm:sqref>I10:I15</xm:sqref>
        </x14:dataValidation>
        <x14:dataValidation type="list" allowBlank="1" showInputMessage="1" showErrorMessage="1" xr:uid="{00000000-0002-0000-0100-000002000000}">
          <x14:formula1>
            <xm:f>LookupTable!$H$2:$H$4</xm:f>
          </x14:formula1>
          <xm:sqref>O10:O15 W10:W15</xm:sqref>
        </x14:dataValidation>
        <x14:dataValidation type="list" allowBlank="1" showInputMessage="1" showErrorMessage="1" xr:uid="{00000000-0002-0000-0100-000003000000}">
          <x14:formula1>
            <xm:f>LookupTable!$A$2:$A$3</xm:f>
          </x14:formula1>
          <xm:sqref>G10:G15</xm:sqref>
        </x14:dataValidation>
        <x14:dataValidation type="list" allowBlank="1" showInputMessage="1" showErrorMessage="1" xr:uid="{00000000-0002-0000-0100-000004000000}">
          <x14:formula1>
            <xm:f>LookupTable!$D$2:$D$14</xm:f>
          </x14:formula1>
          <xm:sqref>J10:J15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0"/>
  <sheetViews>
    <sheetView topLeftCell="A14" workbookViewId="0">
      <selection activeCell="E16" sqref="E16"/>
    </sheetView>
  </sheetViews>
  <sheetFormatPr baseColWidth="10" defaultColWidth="11.44140625" defaultRowHeight="14.4" x14ac:dyDescent="0.3"/>
  <cols>
    <col min="1" max="1" width="1.6640625" customWidth="1"/>
    <col min="2" max="2" width="11.33203125" customWidth="1"/>
    <col min="3" max="3" width="9" customWidth="1"/>
    <col min="4" max="4" width="30.33203125" style="26" customWidth="1"/>
    <col min="5" max="5" width="16.88671875" customWidth="1"/>
    <col min="6" max="6" width="19.6640625" customWidth="1"/>
    <col min="7" max="7" width="12.109375" customWidth="1"/>
    <col min="8" max="8" width="16.109375" style="26" customWidth="1"/>
    <col min="9" max="9" width="5.44140625" customWidth="1"/>
    <col min="10" max="10" width="7.88671875" customWidth="1"/>
    <col min="11" max="11" width="11" customWidth="1"/>
    <col min="12" max="12" width="10" customWidth="1"/>
    <col min="13" max="13" width="6.109375" customWidth="1"/>
    <col min="14" max="14" width="11.6640625" customWidth="1"/>
    <col min="15" max="15" width="10.6640625" customWidth="1"/>
  </cols>
  <sheetData>
    <row r="1" spans="1:25" s="25" customFormat="1" ht="36" customHeight="1" x14ac:dyDescent="0.25">
      <c r="A1" s="63"/>
      <c r="B1" s="100" t="s">
        <v>80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1"/>
    </row>
    <row r="2" spans="1:25" s="25" customFormat="1" ht="36" customHeight="1" thickBot="1" x14ac:dyDescent="0.3">
      <c r="B2" s="102" t="s">
        <v>122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3"/>
    </row>
    <row r="3" spans="1:25" s="25" customFormat="1" ht="19.5" customHeight="1" x14ac:dyDescent="0.25">
      <c r="A3" s="1"/>
      <c r="B3" s="2"/>
      <c r="C3" s="2"/>
      <c r="D3" s="2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50"/>
    </row>
    <row r="4" spans="1:25" s="25" customFormat="1" ht="15.75" customHeight="1" x14ac:dyDescent="0.3">
      <c r="A4" s="51" t="s">
        <v>86</v>
      </c>
      <c r="B4" s="9"/>
      <c r="C4" s="10"/>
      <c r="D4"/>
      <c r="E4"/>
      <c r="F4" s="21"/>
      <c r="G4" s="9" t="s">
        <v>83</v>
      </c>
      <c r="H4" s="18"/>
      <c r="I4"/>
      <c r="J4" s="18"/>
      <c r="K4" s="21"/>
      <c r="L4" s="6" t="s">
        <v>84</v>
      </c>
      <c r="M4" s="18"/>
      <c r="O4" s="21"/>
      <c r="P4" s="9" t="s">
        <v>85</v>
      </c>
      <c r="Q4" s="52"/>
    </row>
    <row r="5" spans="1:25" s="25" customFormat="1" ht="15.75" customHeight="1" thickBot="1" x14ac:dyDescent="0.3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4"/>
    </row>
    <row r="6" spans="1:25" s="25" customFormat="1" ht="15.75" customHeight="1" x14ac:dyDescent="0.3">
      <c r="A6" s="112" t="s">
        <v>81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/>
      <c r="S6"/>
      <c r="T6"/>
      <c r="U6"/>
      <c r="V6"/>
      <c r="W6"/>
      <c r="X6"/>
      <c r="Y6"/>
    </row>
    <row r="7" spans="1:25" ht="9.75" customHeight="1" thickBot="1" x14ac:dyDescent="0.35"/>
    <row r="8" spans="1:25" ht="15" thickBot="1" x14ac:dyDescent="0.35">
      <c r="B8" s="114" t="s">
        <v>75</v>
      </c>
      <c r="C8" s="115"/>
      <c r="D8" s="115"/>
      <c r="E8" s="115"/>
      <c r="F8" s="115"/>
      <c r="G8" s="115"/>
      <c r="H8" s="116"/>
      <c r="J8" s="117" t="s">
        <v>68</v>
      </c>
      <c r="K8" s="118"/>
      <c r="L8" s="119"/>
      <c r="N8" s="120" t="s">
        <v>69</v>
      </c>
      <c r="O8" s="121"/>
    </row>
    <row r="9" spans="1:25" x14ac:dyDescent="0.3">
      <c r="B9" s="122" t="s">
        <v>59</v>
      </c>
      <c r="C9" s="122" t="s">
        <v>60</v>
      </c>
      <c r="D9" s="108" t="s">
        <v>14</v>
      </c>
      <c r="E9" s="108" t="s">
        <v>18</v>
      </c>
      <c r="F9" s="108" t="s">
        <v>19</v>
      </c>
      <c r="G9" s="108" t="s">
        <v>15</v>
      </c>
      <c r="H9" s="110" t="s">
        <v>16</v>
      </c>
      <c r="J9" s="104" t="s">
        <v>65</v>
      </c>
      <c r="K9" s="104" t="s">
        <v>66</v>
      </c>
      <c r="L9" s="104" t="s">
        <v>67</v>
      </c>
      <c r="N9" s="106" t="s">
        <v>93</v>
      </c>
      <c r="O9" s="106" t="s">
        <v>67</v>
      </c>
    </row>
    <row r="10" spans="1:25" ht="58.5" customHeight="1" x14ac:dyDescent="0.3">
      <c r="B10" s="123"/>
      <c r="C10" s="123"/>
      <c r="D10" s="109"/>
      <c r="E10" s="109"/>
      <c r="F10" s="109"/>
      <c r="G10" s="109"/>
      <c r="H10" s="111"/>
      <c r="J10" s="105"/>
      <c r="K10" s="105"/>
      <c r="L10" s="105"/>
      <c r="N10" s="107"/>
      <c r="O10" s="107"/>
    </row>
    <row r="11" spans="1:25" ht="108.6" x14ac:dyDescent="0.3">
      <c r="B11" s="61" t="str">
        <f>MATRIZ!B10</f>
        <v>Vigilancia</v>
      </c>
      <c r="C11" s="65">
        <f>MATRIZ!C10</f>
        <v>46143</v>
      </c>
      <c r="D11" s="54" t="str">
        <f>MATRIZ!P10</f>
        <v xml:space="preserve"> Seguimiento permanente por parte de la supervisión a las nuevas regulaciones en temas de impuestos y aranceles del país. 
Agotar los procedimientos establecidos en la ley y que procedan frente a los casos de aumento negativo de las cargas económicas del contrato regido por el derecho privado.</v>
      </c>
      <c r="E11" s="56" t="str">
        <f>MATRIZ!Q10</f>
        <v xml:space="preserve"> Desde el inicio de la ejecución contrato</v>
      </c>
      <c r="F11" s="56" t="str">
        <f>MATRIZ!R10</f>
        <v xml:space="preserve"> Hasta finalizar la ejecución del contrato</v>
      </c>
      <c r="G11" s="57" t="str">
        <f>MATRIZ!X10</f>
        <v xml:space="preserve"> Seguimiento de la normativa durante la ejecución del contrato</v>
      </c>
      <c r="H11" s="57" t="str">
        <f>MATRIZ!Y10</f>
        <v xml:space="preserve">Mensual </v>
      </c>
      <c r="J11" s="17"/>
      <c r="K11" s="17"/>
      <c r="L11" s="45" t="str">
        <f>IFERROR(J11/K11,"")</f>
        <v/>
      </c>
      <c r="M11" s="27"/>
      <c r="N11" s="17"/>
      <c r="O11" s="45" t="str">
        <f>IF(N11="Sí",0%,IF(N11="No",100%,""))</f>
        <v/>
      </c>
    </row>
    <row r="12" spans="1:25" ht="60" x14ac:dyDescent="0.3">
      <c r="B12" s="61" t="str">
        <f>MATRIZ!B11</f>
        <v>Vigilancia</v>
      </c>
      <c r="C12" s="65">
        <f>MATRIZ!C11</f>
        <v>46143</v>
      </c>
      <c r="D12" s="54" t="str">
        <f>MATRIZ!P11</f>
        <v>Seguimiento a la normatividad del sector. Considerar para los servicios un presupuesto para incrementos estimados e imprevistos.</v>
      </c>
      <c r="E12" s="58" t="str">
        <f>MATRIZ!Q11</f>
        <v xml:space="preserve"> Desde el inicio de la ejecución contrato</v>
      </c>
      <c r="F12" s="58" t="str">
        <f>MATRIZ!R11</f>
        <v xml:space="preserve"> Hasta finalizar la ejecución del contrato</v>
      </c>
      <c r="G12" s="59" t="str">
        <f>MATRIZ!X11</f>
        <v xml:space="preserve"> Seguimiento de la normativa durante la ejecución del contrato</v>
      </c>
      <c r="H12" s="61" t="str">
        <f>MATRIZ!Y11</f>
        <v xml:space="preserve">Mensual </v>
      </c>
      <c r="J12" s="17"/>
      <c r="K12" s="17"/>
      <c r="L12" s="45" t="str">
        <f t="shared" ref="L12:L25" si="0">IFERROR(J12/K12,"")</f>
        <v/>
      </c>
      <c r="M12" s="27"/>
      <c r="N12" s="17"/>
      <c r="O12" s="45" t="str">
        <f t="shared" ref="O12:O25" si="1">IF(N12="Sí",0%,IF(N12="No",100%,""))</f>
        <v/>
      </c>
    </row>
    <row r="13" spans="1:25" ht="108.6" x14ac:dyDescent="0.3">
      <c r="B13" s="53" t="str">
        <f>MATRIZ!B12</f>
        <v>Vigilancia</v>
      </c>
      <c r="C13" s="65">
        <f>MATRIZ!C12</f>
        <v>46143</v>
      </c>
      <c r="D13" s="54" t="str">
        <f>MATRIZ!P12</f>
        <v xml:space="preserve"> - Elaboración de un plan de contingencia por el contratista y aprobado por la supervisión. 
 - Revisión por las partes de las situaciones acaecidas y ejecución de las alternativas para la mitigación del riesgo. </v>
      </c>
      <c r="E13" s="56" t="str">
        <f>MATRIZ!Q12</f>
        <v xml:space="preserve"> Desde el inicio de la ejecución contrato</v>
      </c>
      <c r="F13" s="56" t="str">
        <f>MATRIZ!R12</f>
        <v xml:space="preserve"> Hasta finalizar la ejecución del contrato</v>
      </c>
      <c r="G13" s="54" t="str">
        <f>MATRIZ!X12</f>
        <v xml:space="preserve"> Seguimiento permanente al cumplimiento del plan de contingencias entregado por el contratista y aprobado por el supervisor.</v>
      </c>
      <c r="H13" s="57" t="str">
        <f>MATRIZ!Y12</f>
        <v xml:space="preserve">Mensual </v>
      </c>
      <c r="J13" s="17"/>
      <c r="K13" s="17"/>
      <c r="L13" s="45" t="str">
        <f t="shared" si="0"/>
        <v/>
      </c>
      <c r="M13" s="27"/>
      <c r="N13" s="17"/>
      <c r="O13" s="45" t="str">
        <f t="shared" si="1"/>
        <v/>
      </c>
    </row>
    <row r="14" spans="1:25" ht="48.6" x14ac:dyDescent="0.3">
      <c r="B14" s="61" t="str">
        <f>MATRIZ!B13</f>
        <v>Vigilancia</v>
      </c>
      <c r="C14" s="65">
        <f>MATRIZ!C13</f>
        <v>46143</v>
      </c>
      <c r="D14" s="54" t="str">
        <f>MATRIZ!P13</f>
        <v xml:space="preserve"> Seguimiento permanente por parte de la supervisión en el funcionamiento y calidad de los medios tecnológicos suministratods por el contratista </v>
      </c>
      <c r="E14" s="55" t="str">
        <f>MATRIZ!Q13</f>
        <v xml:space="preserve"> Desde el inicio de la ejecución contrato</v>
      </c>
      <c r="F14" s="56" t="str">
        <f>MATRIZ!R13</f>
        <v xml:space="preserve"> Hasta finalizar la ejecución del contrato</v>
      </c>
      <c r="G14" s="54" t="str">
        <f>MATRIZ!X13</f>
        <v xml:space="preserve"> Seguimiento durante la ejecución del contrato</v>
      </c>
      <c r="H14" s="61" t="str">
        <f>MATRIZ!Y13</f>
        <v xml:space="preserve">Permanente </v>
      </c>
      <c r="J14" s="17"/>
      <c r="K14" s="17"/>
      <c r="L14" s="45" t="str">
        <f t="shared" si="0"/>
        <v/>
      </c>
      <c r="M14" s="27"/>
      <c r="N14" s="17"/>
      <c r="O14" s="45" t="str">
        <f t="shared" si="1"/>
        <v/>
      </c>
    </row>
    <row r="15" spans="1:25" ht="60.6" x14ac:dyDescent="0.3">
      <c r="B15" s="60" t="str">
        <f>MATRIZ!B14</f>
        <v>Vigilancia</v>
      </c>
      <c r="C15" s="65">
        <f>MATRIZ!C14</f>
        <v>46143</v>
      </c>
      <c r="D15" s="54" t="str">
        <f>MATRIZ!P14</f>
        <v xml:space="preserve"> (i) Mediante la supervisión del contrato.
(ii) Verificación del proveedor para hacer uso de la póliza de responsabilidad civil extracontractual.</v>
      </c>
      <c r="E15" s="55" t="str">
        <f>MATRIZ!Q14</f>
        <v xml:space="preserve"> Desde el inicio de la ejecución contrato</v>
      </c>
      <c r="F15" s="56" t="str">
        <f>MATRIZ!R14</f>
        <v xml:space="preserve"> Hasta finalizar la ejecución del contrato</v>
      </c>
      <c r="G15" s="57" t="str">
        <f>MATRIZ!X14</f>
        <v xml:space="preserve"> Mediante la supervisión del contrato </v>
      </c>
      <c r="H15" s="61" t="str">
        <f>MATRIZ!Y14</f>
        <v xml:space="preserve">Permanente </v>
      </c>
      <c r="J15" s="17"/>
      <c r="K15" s="17"/>
      <c r="L15" s="45" t="str">
        <f t="shared" si="0"/>
        <v/>
      </c>
      <c r="M15" s="27"/>
      <c r="N15" s="17"/>
      <c r="O15" s="45" t="str">
        <f t="shared" si="1"/>
        <v/>
      </c>
    </row>
    <row r="16" spans="1:25" ht="96.6" x14ac:dyDescent="0.3">
      <c r="B16" s="61" t="str">
        <f>MATRIZ!B15</f>
        <v>Vigilancia</v>
      </c>
      <c r="C16" s="65">
        <f>MATRIZ!C15</f>
        <v>46143</v>
      </c>
      <c r="D16" s="64" t="str">
        <f>MATRIZ!P15</f>
        <v xml:space="preserve">(i) Estipulación contractual que obligue al Proveedor a entregar al supervisor del contrato, el soporte de pago de los salarios y prestaciones sociales. </v>
      </c>
      <c r="E16" s="58" t="str">
        <f>MATRIZ!Q15</f>
        <v xml:space="preserve"> Desde el inicio de la ejecución contrato</v>
      </c>
      <c r="F16" s="56" t="str">
        <f>MATRIZ!R15</f>
        <v xml:space="preserve"> Hasta finalizar la ejecución del contrato</v>
      </c>
      <c r="G16" s="54" t="str">
        <f>MATRIZ!X15</f>
        <v xml:space="preserve"> (i) Revisión por parte del supervisor de la Corporacion, del cumplimiento de los requisitos para pago al Proveedor.</v>
      </c>
      <c r="H16" s="62" t="str">
        <f>MATRIZ!Y15</f>
        <v xml:space="preserve">Permanente </v>
      </c>
      <c r="J16" s="17"/>
      <c r="K16" s="17"/>
      <c r="L16" s="45" t="str">
        <f t="shared" si="0"/>
        <v/>
      </c>
      <c r="M16" s="27"/>
      <c r="N16" s="17"/>
      <c r="O16" s="45" t="str">
        <f t="shared" si="1"/>
        <v/>
      </c>
    </row>
    <row r="17" spans="2:15" x14ac:dyDescent="0.3">
      <c r="B17" s="24" t="e">
        <f>MATRIZ!#REF!</f>
        <v>#REF!</v>
      </c>
      <c r="C17" s="44" t="e">
        <f>MATRIZ!#REF!</f>
        <v>#REF!</v>
      </c>
      <c r="D17" s="24" t="e">
        <f>MATRIZ!#REF!</f>
        <v>#REF!</v>
      </c>
      <c r="E17" s="44" t="e">
        <f>MATRIZ!#REF!</f>
        <v>#REF!</v>
      </c>
      <c r="F17" s="44" t="e">
        <f>MATRIZ!#REF!</f>
        <v>#REF!</v>
      </c>
      <c r="G17" s="24" t="e">
        <f>MATRIZ!#REF!</f>
        <v>#REF!</v>
      </c>
      <c r="H17" s="24" t="e">
        <f>MATRIZ!#REF!</f>
        <v>#REF!</v>
      </c>
      <c r="J17" s="49"/>
      <c r="K17" s="17"/>
      <c r="L17" s="45" t="str">
        <f t="shared" si="0"/>
        <v/>
      </c>
      <c r="M17" s="26"/>
      <c r="N17" s="49"/>
      <c r="O17" s="45" t="str">
        <f t="shared" si="1"/>
        <v/>
      </c>
    </row>
    <row r="18" spans="2:15" x14ac:dyDescent="0.3">
      <c r="B18" s="24" t="e">
        <f>MATRIZ!#REF!</f>
        <v>#REF!</v>
      </c>
      <c r="C18" s="44" t="e">
        <f>MATRIZ!#REF!</f>
        <v>#REF!</v>
      </c>
      <c r="D18" s="24" t="e">
        <f>MATRIZ!#REF!</f>
        <v>#REF!</v>
      </c>
      <c r="E18" s="44" t="e">
        <f>MATRIZ!#REF!</f>
        <v>#REF!</v>
      </c>
      <c r="F18" s="44" t="e">
        <f>MATRIZ!#REF!</f>
        <v>#REF!</v>
      </c>
      <c r="G18" s="24" t="e">
        <f>MATRIZ!#REF!</f>
        <v>#REF!</v>
      </c>
      <c r="H18" s="24" t="e">
        <f>MATRIZ!#REF!</f>
        <v>#REF!</v>
      </c>
      <c r="J18" s="49"/>
      <c r="K18" s="17"/>
      <c r="L18" s="45" t="str">
        <f t="shared" si="0"/>
        <v/>
      </c>
      <c r="M18" s="26"/>
      <c r="N18" s="49"/>
      <c r="O18" s="45" t="str">
        <f t="shared" si="1"/>
        <v/>
      </c>
    </row>
    <row r="19" spans="2:15" x14ac:dyDescent="0.3">
      <c r="B19" s="24" t="e">
        <f>MATRIZ!#REF!</f>
        <v>#REF!</v>
      </c>
      <c r="C19" s="44" t="e">
        <f>MATRIZ!#REF!</f>
        <v>#REF!</v>
      </c>
      <c r="D19" s="24" t="e">
        <f>MATRIZ!#REF!</f>
        <v>#REF!</v>
      </c>
      <c r="E19" s="44" t="e">
        <f>MATRIZ!#REF!</f>
        <v>#REF!</v>
      </c>
      <c r="F19" s="44" t="e">
        <f>MATRIZ!#REF!</f>
        <v>#REF!</v>
      </c>
      <c r="G19" s="24" t="e">
        <f>MATRIZ!#REF!</f>
        <v>#REF!</v>
      </c>
      <c r="H19" s="24" t="e">
        <f>MATRIZ!#REF!</f>
        <v>#REF!</v>
      </c>
      <c r="J19" s="49"/>
      <c r="K19" s="17"/>
      <c r="L19" s="45" t="str">
        <f t="shared" si="0"/>
        <v/>
      </c>
      <c r="M19" s="26"/>
      <c r="N19" s="49"/>
      <c r="O19" s="45" t="str">
        <f t="shared" si="1"/>
        <v/>
      </c>
    </row>
    <row r="20" spans="2:15" x14ac:dyDescent="0.3">
      <c r="B20" s="24" t="e">
        <f>MATRIZ!#REF!</f>
        <v>#REF!</v>
      </c>
      <c r="C20" s="44" t="e">
        <f>MATRIZ!#REF!</f>
        <v>#REF!</v>
      </c>
      <c r="D20" s="24" t="e">
        <f>MATRIZ!#REF!</f>
        <v>#REF!</v>
      </c>
      <c r="E20" s="44" t="e">
        <f>MATRIZ!#REF!</f>
        <v>#REF!</v>
      </c>
      <c r="F20" s="44" t="e">
        <f>MATRIZ!#REF!</f>
        <v>#REF!</v>
      </c>
      <c r="G20" s="24" t="e">
        <f>MATRIZ!#REF!</f>
        <v>#REF!</v>
      </c>
      <c r="H20" s="24" t="e">
        <f>MATRIZ!#REF!</f>
        <v>#REF!</v>
      </c>
      <c r="J20" s="49"/>
      <c r="K20" s="17"/>
      <c r="L20" s="45" t="str">
        <f t="shared" si="0"/>
        <v/>
      </c>
      <c r="M20" s="26"/>
      <c r="N20" s="49"/>
      <c r="O20" s="45" t="str">
        <f t="shared" si="1"/>
        <v/>
      </c>
    </row>
    <row r="21" spans="2:15" x14ac:dyDescent="0.3">
      <c r="B21" s="24" t="e">
        <f>MATRIZ!#REF!</f>
        <v>#REF!</v>
      </c>
      <c r="C21" s="44" t="e">
        <f>MATRIZ!#REF!</f>
        <v>#REF!</v>
      </c>
      <c r="D21" s="24" t="e">
        <f>MATRIZ!#REF!</f>
        <v>#REF!</v>
      </c>
      <c r="E21" s="44" t="e">
        <f>MATRIZ!#REF!</f>
        <v>#REF!</v>
      </c>
      <c r="F21" s="44" t="e">
        <f>MATRIZ!#REF!</f>
        <v>#REF!</v>
      </c>
      <c r="G21" s="24" t="e">
        <f>MATRIZ!#REF!</f>
        <v>#REF!</v>
      </c>
      <c r="H21" s="24" t="e">
        <f>MATRIZ!#REF!</f>
        <v>#REF!</v>
      </c>
      <c r="J21" s="49"/>
      <c r="K21" s="17"/>
      <c r="L21" s="45" t="str">
        <f t="shared" si="0"/>
        <v/>
      </c>
      <c r="M21" s="26"/>
      <c r="N21" s="49"/>
      <c r="O21" s="45" t="str">
        <f t="shared" si="1"/>
        <v/>
      </c>
    </row>
    <row r="22" spans="2:15" x14ac:dyDescent="0.3">
      <c r="B22" s="24" t="e">
        <f>MATRIZ!#REF!</f>
        <v>#REF!</v>
      </c>
      <c r="C22" s="44" t="e">
        <f>MATRIZ!#REF!</f>
        <v>#REF!</v>
      </c>
      <c r="D22" s="24" t="e">
        <f>MATRIZ!#REF!</f>
        <v>#REF!</v>
      </c>
      <c r="E22" s="44" t="e">
        <f>MATRIZ!#REF!</f>
        <v>#REF!</v>
      </c>
      <c r="F22" s="44" t="e">
        <f>MATRIZ!#REF!</f>
        <v>#REF!</v>
      </c>
      <c r="G22" s="24" t="e">
        <f>MATRIZ!#REF!</f>
        <v>#REF!</v>
      </c>
      <c r="H22" s="24" t="e">
        <f>MATRIZ!#REF!</f>
        <v>#REF!</v>
      </c>
      <c r="J22" s="49"/>
      <c r="K22" s="17"/>
      <c r="L22" s="45" t="str">
        <f t="shared" si="0"/>
        <v/>
      </c>
      <c r="M22" s="26"/>
      <c r="N22" s="49"/>
      <c r="O22" s="45" t="str">
        <f t="shared" si="1"/>
        <v/>
      </c>
    </row>
    <row r="23" spans="2:15" x14ac:dyDescent="0.3">
      <c r="B23" s="24" t="e">
        <f>MATRIZ!#REF!</f>
        <v>#REF!</v>
      </c>
      <c r="C23" s="44" t="e">
        <f>MATRIZ!#REF!</f>
        <v>#REF!</v>
      </c>
      <c r="D23" s="24" t="e">
        <f>MATRIZ!#REF!</f>
        <v>#REF!</v>
      </c>
      <c r="E23" s="44" t="e">
        <f>MATRIZ!#REF!</f>
        <v>#REF!</v>
      </c>
      <c r="F23" s="44" t="e">
        <f>MATRIZ!#REF!</f>
        <v>#REF!</v>
      </c>
      <c r="G23" s="24" t="e">
        <f>MATRIZ!#REF!</f>
        <v>#REF!</v>
      </c>
      <c r="H23" s="24" t="e">
        <f>MATRIZ!#REF!</f>
        <v>#REF!</v>
      </c>
      <c r="J23" s="49"/>
      <c r="K23" s="17"/>
      <c r="L23" s="45" t="str">
        <f t="shared" si="0"/>
        <v/>
      </c>
      <c r="M23" s="26"/>
      <c r="N23" s="49"/>
      <c r="O23" s="45" t="str">
        <f t="shared" si="1"/>
        <v/>
      </c>
    </row>
    <row r="24" spans="2:15" x14ac:dyDescent="0.3">
      <c r="B24" s="24" t="e">
        <f>MATRIZ!#REF!</f>
        <v>#REF!</v>
      </c>
      <c r="C24" s="44" t="e">
        <f>MATRIZ!#REF!</f>
        <v>#REF!</v>
      </c>
      <c r="D24" s="24" t="e">
        <f>MATRIZ!#REF!</f>
        <v>#REF!</v>
      </c>
      <c r="E24" s="44" t="e">
        <f>MATRIZ!#REF!</f>
        <v>#REF!</v>
      </c>
      <c r="F24" s="44" t="e">
        <f>MATRIZ!#REF!</f>
        <v>#REF!</v>
      </c>
      <c r="G24" s="24" t="e">
        <f>MATRIZ!#REF!</f>
        <v>#REF!</v>
      </c>
      <c r="H24" s="24" t="e">
        <f>MATRIZ!#REF!</f>
        <v>#REF!</v>
      </c>
      <c r="J24" s="49"/>
      <c r="K24" s="17"/>
      <c r="L24" s="45" t="str">
        <f t="shared" si="0"/>
        <v/>
      </c>
      <c r="M24" s="26"/>
      <c r="N24" s="49"/>
      <c r="O24" s="45" t="str">
        <f t="shared" si="1"/>
        <v/>
      </c>
    </row>
    <row r="25" spans="2:15" x14ac:dyDescent="0.3">
      <c r="B25" s="24" t="e">
        <f>MATRIZ!#REF!</f>
        <v>#REF!</v>
      </c>
      <c r="C25" s="44" t="e">
        <f>MATRIZ!#REF!</f>
        <v>#REF!</v>
      </c>
      <c r="D25" s="24" t="e">
        <f>MATRIZ!#REF!</f>
        <v>#REF!</v>
      </c>
      <c r="E25" s="44" t="e">
        <f>MATRIZ!#REF!</f>
        <v>#REF!</v>
      </c>
      <c r="F25" s="44" t="e">
        <f>MATRIZ!#REF!</f>
        <v>#REF!</v>
      </c>
      <c r="G25" s="24" t="e">
        <f>MATRIZ!#REF!</f>
        <v>#REF!</v>
      </c>
      <c r="H25" s="24" t="e">
        <f>MATRIZ!#REF!</f>
        <v>#REF!</v>
      </c>
      <c r="J25" s="49"/>
      <c r="K25" s="17"/>
      <c r="L25" s="45" t="str">
        <f t="shared" si="0"/>
        <v/>
      </c>
      <c r="M25" s="26"/>
      <c r="N25" s="49"/>
      <c r="O25" s="45" t="str">
        <f t="shared" si="1"/>
        <v/>
      </c>
    </row>
    <row r="26" spans="2:15" x14ac:dyDescent="0.3">
      <c r="J26" s="113" t="s">
        <v>99</v>
      </c>
      <c r="K26" s="113"/>
      <c r="L26" s="47" t="str">
        <f>IFERROR(AVERAGE(L11:L25),"")</f>
        <v/>
      </c>
      <c r="M26" s="26"/>
      <c r="N26" s="46" t="s">
        <v>99</v>
      </c>
      <c r="O26" s="47" t="str">
        <f>IFERROR(AVERAGE(O11:O25),"")</f>
        <v/>
      </c>
    </row>
    <row r="27" spans="2:15" x14ac:dyDescent="0.3">
      <c r="J27" s="26"/>
      <c r="K27" s="26"/>
      <c r="L27" s="43"/>
      <c r="M27" s="26"/>
      <c r="N27" s="26"/>
      <c r="O27" s="43"/>
    </row>
    <row r="28" spans="2:15" x14ac:dyDescent="0.3">
      <c r="J28" s="26"/>
      <c r="K28" s="26"/>
      <c r="L28" s="43"/>
      <c r="M28" s="26"/>
      <c r="N28" s="26"/>
      <c r="O28" s="43"/>
    </row>
    <row r="29" spans="2:15" ht="15" thickBot="1" x14ac:dyDescent="0.35"/>
    <row r="30" spans="2:15" ht="15" thickBot="1" x14ac:dyDescent="0.35">
      <c r="D30"/>
      <c r="K30" s="28" t="s">
        <v>70</v>
      </c>
      <c r="L30" s="29">
        <v>0.3</v>
      </c>
      <c r="M30" s="30"/>
      <c r="N30" s="31" t="s">
        <v>70</v>
      </c>
      <c r="O30" s="29">
        <v>0.7</v>
      </c>
    </row>
    <row r="31" spans="2:15" ht="15" thickBot="1" x14ac:dyDescent="0.35">
      <c r="D31"/>
      <c r="K31" s="32" t="s">
        <v>74</v>
      </c>
      <c r="L31" s="33">
        <f>IFERROR((L30*L26)/100%,0)</f>
        <v>0</v>
      </c>
      <c r="N31" s="28" t="s">
        <v>74</v>
      </c>
      <c r="O31" s="29">
        <f>IFERROR((O30*O26)/100%,0)</f>
        <v>0</v>
      </c>
    </row>
    <row r="32" spans="2:15" ht="45" customHeight="1" thickBot="1" x14ac:dyDescent="0.35">
      <c r="D32"/>
      <c r="K32" s="130" t="s">
        <v>79</v>
      </c>
      <c r="L32" s="131"/>
      <c r="M32" s="131"/>
      <c r="N32" s="132"/>
      <c r="O32" s="48">
        <f>IFERROR(ROUND(L31+O31,2),2)</f>
        <v>0</v>
      </c>
    </row>
    <row r="33" spans="1:25" ht="21" customHeight="1" thickBot="1" x14ac:dyDescent="0.35">
      <c r="D33"/>
    </row>
    <row r="34" spans="1:25" ht="16.2" thickBot="1" x14ac:dyDescent="0.35">
      <c r="D34"/>
      <c r="H34"/>
      <c r="J34" s="133" t="s">
        <v>21</v>
      </c>
      <c r="K34" s="134"/>
      <c r="L34" s="134"/>
      <c r="M34" s="134"/>
      <c r="N34" s="134"/>
      <c r="O34" s="135"/>
    </row>
    <row r="35" spans="1:25" ht="25.5" customHeight="1" x14ac:dyDescent="0.3">
      <c r="D35"/>
      <c r="H35"/>
      <c r="J35" s="136" t="s">
        <v>7</v>
      </c>
      <c r="K35" s="137"/>
      <c r="L35" s="137"/>
      <c r="M35" s="138"/>
      <c r="N35" s="34" t="s">
        <v>71</v>
      </c>
      <c r="O35" s="35"/>
    </row>
    <row r="36" spans="1:25" ht="31.5" customHeight="1" x14ac:dyDescent="0.3">
      <c r="D36"/>
      <c r="H36"/>
      <c r="J36" s="124" t="s">
        <v>8</v>
      </c>
      <c r="K36" s="125"/>
      <c r="L36" s="125"/>
      <c r="M36" s="126"/>
      <c r="N36" s="36" t="s">
        <v>72</v>
      </c>
      <c r="O36" s="37"/>
    </row>
    <row r="37" spans="1:25" ht="29.25" customHeight="1" thickBot="1" x14ac:dyDescent="0.35">
      <c r="D37"/>
      <c r="H37"/>
      <c r="J37" s="127" t="s">
        <v>9</v>
      </c>
      <c r="K37" s="128"/>
      <c r="L37" s="128"/>
      <c r="M37" s="129"/>
      <c r="N37" s="38" t="s">
        <v>73</v>
      </c>
      <c r="O37" s="39"/>
    </row>
    <row r="40" spans="1:25" x14ac:dyDescent="0.3">
      <c r="A40" s="83" t="s">
        <v>81</v>
      </c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</row>
  </sheetData>
  <dataConsolidate/>
  <mergeCells count="26">
    <mergeCell ref="A40:Y40"/>
    <mergeCell ref="A6:Q6"/>
    <mergeCell ref="J26:K26"/>
    <mergeCell ref="A5:Q5"/>
    <mergeCell ref="B8:H8"/>
    <mergeCell ref="J8:L8"/>
    <mergeCell ref="N8:O8"/>
    <mergeCell ref="B9:B10"/>
    <mergeCell ref="C9:C10"/>
    <mergeCell ref="D9:D10"/>
    <mergeCell ref="E9:E10"/>
    <mergeCell ref="J36:M36"/>
    <mergeCell ref="J37:M37"/>
    <mergeCell ref="K32:N32"/>
    <mergeCell ref="J34:O34"/>
    <mergeCell ref="J35:M35"/>
    <mergeCell ref="B1:Q1"/>
    <mergeCell ref="B2:Q2"/>
    <mergeCell ref="L9:L10"/>
    <mergeCell ref="N9:N10"/>
    <mergeCell ref="O9:O10"/>
    <mergeCell ref="F9:F10"/>
    <mergeCell ref="G9:G10"/>
    <mergeCell ref="H9:H10"/>
    <mergeCell ref="J9:J10"/>
    <mergeCell ref="K9:K10"/>
  </mergeCells>
  <conditionalFormatting sqref="O32">
    <cfRule type="cellIs" dxfId="2" priority="1" operator="greaterThanOrEqual">
      <formula>0.9</formula>
    </cfRule>
    <cfRule type="cellIs" dxfId="1" priority="2" operator="between">
      <formula>0.6</formula>
      <formula>0.89</formula>
    </cfRule>
    <cfRule type="cellIs" dxfId="0" priority="3" operator="lessThanOrEqual">
      <formula>0.59</formula>
    </cfRule>
  </conditionalFormatting>
  <dataValidations count="2">
    <dataValidation type="whole" operator="lessThanOrEqual" allowBlank="1" showInputMessage="1" showErrorMessage="1" errorTitle="Error de validación" error="El valor ingresado debe ser menor o igual que el número total de acciones definidas para cumplir en el período" sqref="J11:J25" xr:uid="{00000000-0002-0000-0200-000000000000}">
      <formula1>K11</formula1>
    </dataValidation>
    <dataValidation type="whole" operator="greaterThanOrEqual" allowBlank="1" showInputMessage="1" showErrorMessage="1" errorTitle="Error de validación" error="El valor ingresado debe ser mayor o igual que el número total de acciones cumplidas" sqref="K11:K25" xr:uid="{00000000-0002-0000-0200-000001000000}">
      <formula1>J11</formula1>
    </dataValidation>
  </dataValidations>
  <pageMargins left="0.7" right="0.7" top="0.75" bottom="0.75" header="0.3" footer="0.3"/>
  <pageSetup orientation="portrait" r:id="rId1"/>
  <headerFooter>
    <oddHeader>&amp;L&amp;"Aptos"&amp;15&amp;K000000 Información Pública Clasificada&amp;1#_x000D_</oddHead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2000000}">
          <x14:formula1>
            <xm:f>LookupTable!$I$2:$I$3</xm:f>
          </x14:formula1>
          <xm:sqref>N11:N25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0c72292-98ef-4b9a-84bc-894565bafd39">
      <Terms xmlns="http://schemas.microsoft.com/office/infopath/2007/PartnerControls"/>
    </lcf76f155ced4ddcb4097134ff3c332f>
    <TaxCatchAll xmlns="594e123d-718b-4f69-a866-a7c26ccd132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3B818956155064280D8BBE83E835260" ma:contentTypeVersion="14" ma:contentTypeDescription="Crear nuevo documento." ma:contentTypeScope="" ma:versionID="eed8952212eda20a6ef18f09661031f0">
  <xsd:schema xmlns:xsd="http://www.w3.org/2001/XMLSchema" xmlns:xs="http://www.w3.org/2001/XMLSchema" xmlns:p="http://schemas.microsoft.com/office/2006/metadata/properties" xmlns:ns2="594e123d-718b-4f69-a866-a7c26ccd132a" xmlns:ns3="30c72292-98ef-4b9a-84bc-894565bafd39" targetNamespace="http://schemas.microsoft.com/office/2006/metadata/properties" ma:root="true" ma:fieldsID="6e1269c314443d5f7f9a2a46df9cad48" ns2:_="" ns3:_="">
    <xsd:import namespace="594e123d-718b-4f69-a866-a7c26ccd132a"/>
    <xsd:import namespace="30c72292-98ef-4b9a-84bc-894565bafd3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4e123d-718b-4f69-a866-a7c26ccd132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a757e078-9d5a-4ee0-85c3-fdc65aab265d}" ma:internalName="TaxCatchAll" ma:showField="CatchAllData" ma:web="594e123d-718b-4f69-a866-a7c26ccd132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c72292-98ef-4b9a-84bc-894565bafd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a43926ec-d6a2-4a18-8bb6-1b1d14b90f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73FBBA-6B65-423E-B852-9BBA13967F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02C2E8-1F74-4319-91E0-0472BAFCAA22}">
  <ds:schemaRefs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30c72292-98ef-4b9a-84bc-894565bafd39"/>
    <ds:schemaRef ds:uri="594e123d-718b-4f69-a866-a7c26ccd132a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41E7CFD-4C48-4769-BA1D-2272C4CEDF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4e123d-718b-4f69-a866-a7c26ccd132a"/>
    <ds:schemaRef ds:uri="30c72292-98ef-4b9a-84bc-894565bafd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2b498cd-7a81-4486-9103-65b5717baee6}" enabled="1" method="Standard" siteId="{27864e10-5be4-4d4f-adb5-bbab512029e8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LookupTable</vt:lpstr>
      <vt:lpstr>MATRIZ</vt:lpstr>
      <vt:lpstr>MONITOREO</vt:lpstr>
      <vt:lpstr>El_riesgo_se_ha_materializado</vt:lpstr>
      <vt:lpstr>MONITOREO!monitoreo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</dc:creator>
  <cp:lastModifiedBy>Wendy Valeria Montoya Mesa</cp:lastModifiedBy>
  <cp:lastPrinted>2017-06-22T16:57:09Z</cp:lastPrinted>
  <dcterms:created xsi:type="dcterms:W3CDTF">2014-04-03T14:52:15Z</dcterms:created>
  <dcterms:modified xsi:type="dcterms:W3CDTF">2026-06-30T15:57:30Z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0x010100B3B818956155064280D8BBE83E835260</vt:lpwstr>
  </property>
</Properties>
</file>